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"/>
    </mc:Choice>
  </mc:AlternateContent>
  <bookViews>
    <workbookView xWindow="0" yWindow="900" windowWidth="19200" windowHeight="11760" tabRatio="886" activeTab="1"/>
  </bookViews>
  <sheets>
    <sheet name="Cover" sheetId="40" r:id="rId1"/>
    <sheet name="Total Sales Vol. 2021" sheetId="53" r:id="rId2"/>
    <sheet name="2020" sheetId="52" r:id="rId3"/>
    <sheet name="2019" sheetId="51" r:id="rId4"/>
    <sheet name="2018" sheetId="50" r:id="rId5"/>
    <sheet name="2017" sheetId="49" r:id="rId6"/>
    <sheet name="2016" sheetId="48" r:id="rId7"/>
    <sheet name="2015" sheetId="47" r:id="rId8"/>
    <sheet name="2014" sheetId="46" r:id="rId9"/>
    <sheet name="2013" sheetId="33" r:id="rId10"/>
    <sheet name="2012" sheetId="43" r:id="rId11"/>
    <sheet name="2011" sheetId="44" r:id="rId12"/>
    <sheet name="2010" sheetId="45" r:id="rId13"/>
    <sheet name="Data" sheetId="41" state="hidden" r:id="rId14"/>
  </sheets>
  <externalReferences>
    <externalReference r:id="rId15"/>
  </externalReferences>
  <definedNames>
    <definedName name="_xlnm.Print_Area" localSheetId="12">'2010'!$A$1:$T$43</definedName>
    <definedName name="_xlnm.Print_Area" localSheetId="11">'2011'!$A$1:$T$44</definedName>
    <definedName name="_xlnm.Print_Area" localSheetId="10">'2012'!$A$1:$T$44</definedName>
    <definedName name="_xlnm.Print_Area" localSheetId="9">'2013'!$A$1:$U$45</definedName>
    <definedName name="_xlnm.Print_Area" localSheetId="8">'2014'!$A$1:$U$44</definedName>
    <definedName name="_xlnm.Print_Area" localSheetId="7">'2015'!$A$1:$U$45</definedName>
    <definedName name="_xlnm.Print_Area" localSheetId="6">'2016'!$A$1:$U$50</definedName>
    <definedName name="_xlnm.Print_Area" localSheetId="5">'2017'!$A$1:$U$49</definedName>
    <definedName name="_xlnm.Print_Area" localSheetId="4">'2018'!$A$1:$U$52</definedName>
    <definedName name="_xlnm.Print_Area" localSheetId="3">'2019'!$A$1:$U$56</definedName>
    <definedName name="_xlnm.Print_Area" localSheetId="2">'2020'!$A$1:$U$56</definedName>
    <definedName name="_xlnm.Print_Area" localSheetId="0">Cover!$A$1:$L$25</definedName>
    <definedName name="_xlnm.Print_Area" localSheetId="1">'Total Sales Vol. 2021'!$A$1:$U$57</definedName>
  </definedNames>
  <calcPr calcId="152511"/>
</workbook>
</file>

<file path=xl/calcChain.xml><?xml version="1.0" encoding="utf-8"?>
<calcChain xmlns="http://schemas.openxmlformats.org/spreadsheetml/2006/main">
  <c r="T57" i="53" l="1"/>
  <c r="T56" i="53"/>
  <c r="T55" i="53"/>
  <c r="T54" i="53"/>
  <c r="T52" i="53"/>
  <c r="T51" i="53"/>
  <c r="T50" i="53"/>
  <c r="T49" i="53"/>
  <c r="T48" i="53"/>
  <c r="T47" i="53"/>
  <c r="T46" i="53"/>
  <c r="T45" i="53"/>
  <c r="T44" i="53"/>
  <c r="T43" i="53"/>
  <c r="T42" i="53"/>
  <c r="T41" i="53"/>
  <c r="T40" i="53"/>
  <c r="T36" i="53"/>
  <c r="T35" i="53"/>
  <c r="T34" i="53"/>
  <c r="T33" i="53"/>
  <c r="T32" i="53"/>
  <c r="T31" i="53"/>
  <c r="T30" i="53"/>
  <c r="T29" i="53"/>
  <c r="T28" i="53"/>
  <c r="T27" i="53"/>
  <c r="T26" i="53"/>
  <c r="T25" i="53"/>
  <c r="T24" i="53"/>
  <c r="T19" i="53"/>
  <c r="T18" i="53"/>
  <c r="T17" i="53"/>
  <c r="T16" i="53"/>
  <c r="T15" i="53"/>
  <c r="T14" i="53"/>
  <c r="T13" i="53"/>
  <c r="T12" i="53"/>
  <c r="T11" i="53"/>
  <c r="T10" i="53"/>
  <c r="T9" i="53"/>
  <c r="T6" i="53"/>
  <c r="Q33" i="53" l="1"/>
  <c r="Q49" i="53"/>
  <c r="P14" i="53"/>
  <c r="O14" i="53"/>
  <c r="N14" i="53"/>
  <c r="M14" i="53"/>
  <c r="Q14" i="53" s="1"/>
  <c r="K14" i="53"/>
  <c r="J14" i="53"/>
  <c r="I14" i="53"/>
  <c r="H14" i="53"/>
  <c r="G14" i="53"/>
  <c r="F14" i="53"/>
  <c r="E14" i="53"/>
  <c r="L14" i="53"/>
  <c r="P16" i="53" l="1"/>
  <c r="O16" i="53"/>
  <c r="N16" i="53"/>
  <c r="M16" i="53"/>
  <c r="L16" i="53"/>
  <c r="K16" i="53"/>
  <c r="P15" i="53"/>
  <c r="O15" i="53"/>
  <c r="N15" i="53"/>
  <c r="M15" i="53"/>
  <c r="L15" i="53"/>
  <c r="K15" i="53"/>
  <c r="P13" i="53"/>
  <c r="O13" i="53"/>
  <c r="N13" i="53"/>
  <c r="M13" i="53"/>
  <c r="L13" i="53"/>
  <c r="K13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P6" i="53"/>
  <c r="O6" i="53"/>
  <c r="N6" i="53"/>
  <c r="M6" i="53"/>
  <c r="L6" i="53"/>
  <c r="K6" i="53"/>
  <c r="J16" i="53"/>
  <c r="J15" i="53"/>
  <c r="J13" i="53"/>
  <c r="J12" i="53"/>
  <c r="J11" i="53"/>
  <c r="U16" i="53" l="1"/>
  <c r="U15" i="53"/>
  <c r="U13" i="53"/>
  <c r="U12" i="53"/>
  <c r="U11" i="53"/>
  <c r="U10" i="53"/>
  <c r="U9" i="53"/>
  <c r="U6" i="53"/>
  <c r="W16" i="52" l="1"/>
  <c r="W15" i="52"/>
  <c r="W47" i="52"/>
  <c r="W43" i="52"/>
  <c r="W30" i="52"/>
  <c r="Q50" i="53" l="1"/>
  <c r="Q48" i="53"/>
  <c r="Q47" i="53"/>
  <c r="Q46" i="53"/>
  <c r="Q45" i="53"/>
  <c r="Q34" i="53"/>
  <c r="Q32" i="53"/>
  <c r="Q31" i="53"/>
  <c r="Q30" i="53"/>
  <c r="Q29" i="53"/>
  <c r="S16" i="53"/>
  <c r="S15" i="53"/>
  <c r="S11" i="53"/>
  <c r="S10" i="53"/>
  <c r="S9" i="53"/>
  <c r="S8" i="53"/>
  <c r="S7" i="53"/>
  <c r="S6" i="53"/>
  <c r="I15" i="53"/>
  <c r="H15" i="53"/>
  <c r="G15" i="53"/>
  <c r="F15" i="53"/>
  <c r="I11" i="53"/>
  <c r="H11" i="53"/>
  <c r="G11" i="53"/>
  <c r="F11" i="53"/>
  <c r="E15" i="53" l="1"/>
  <c r="Q15" i="53" s="1"/>
  <c r="E11" i="53"/>
  <c r="Q11" i="53" s="1"/>
  <c r="T53" i="53" l="1"/>
  <c r="U56" i="53" l="1"/>
  <c r="S56" i="53"/>
  <c r="P56" i="53"/>
  <c r="O56" i="53"/>
  <c r="N56" i="53"/>
  <c r="M56" i="53"/>
  <c r="L56" i="53"/>
  <c r="K56" i="53"/>
  <c r="J56" i="53"/>
  <c r="I56" i="53"/>
  <c r="H56" i="53"/>
  <c r="G56" i="53"/>
  <c r="F56" i="53"/>
  <c r="E56" i="53"/>
  <c r="Q55" i="53"/>
  <c r="Q56" i="53" s="1"/>
  <c r="U52" i="53"/>
  <c r="S52" i="53"/>
  <c r="P52" i="53"/>
  <c r="O52" i="53"/>
  <c r="N52" i="53"/>
  <c r="M52" i="53"/>
  <c r="L52" i="53"/>
  <c r="K52" i="53"/>
  <c r="J52" i="53"/>
  <c r="I52" i="53"/>
  <c r="H52" i="53"/>
  <c r="G52" i="53"/>
  <c r="F52" i="53"/>
  <c r="E52" i="53"/>
  <c r="Q44" i="53"/>
  <c r="Q43" i="53"/>
  <c r="Q42" i="53"/>
  <c r="Q41" i="53"/>
  <c r="Q40" i="53"/>
  <c r="U36" i="53"/>
  <c r="S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Q28" i="53"/>
  <c r="Q27" i="53"/>
  <c r="Q26" i="53"/>
  <c r="Q25" i="53"/>
  <c r="Q24" i="53"/>
  <c r="U17" i="53"/>
  <c r="S17" i="53"/>
  <c r="P17" i="53"/>
  <c r="O17" i="53"/>
  <c r="N17" i="53"/>
  <c r="M17" i="53"/>
  <c r="L17" i="53"/>
  <c r="K17" i="53"/>
  <c r="J17" i="53"/>
  <c r="I17" i="53"/>
  <c r="H17" i="53"/>
  <c r="G17" i="53"/>
  <c r="F17" i="53"/>
  <c r="E17" i="53"/>
  <c r="I16" i="53"/>
  <c r="H16" i="53"/>
  <c r="G16" i="53"/>
  <c r="F16" i="53"/>
  <c r="E16" i="53"/>
  <c r="Q16" i="53" s="1"/>
  <c r="S13" i="53"/>
  <c r="I13" i="53"/>
  <c r="H13" i="53"/>
  <c r="G13" i="53"/>
  <c r="F13" i="53"/>
  <c r="E13" i="53"/>
  <c r="Q13" i="53" s="1"/>
  <c r="S12" i="53"/>
  <c r="I12" i="53"/>
  <c r="H12" i="53"/>
  <c r="G12" i="53"/>
  <c r="F12" i="53"/>
  <c r="E12" i="53"/>
  <c r="Q12" i="53" s="1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J6" i="53"/>
  <c r="I6" i="53"/>
  <c r="H6" i="53"/>
  <c r="G6" i="53"/>
  <c r="F6" i="53"/>
  <c r="E6" i="53"/>
  <c r="D6" i="53"/>
  <c r="P57" i="53" l="1"/>
  <c r="P18" i="53"/>
  <c r="P19" i="53" s="1"/>
  <c r="N18" i="53"/>
  <c r="N19" i="53" s="1"/>
  <c r="M18" i="53"/>
  <c r="M19" i="53" s="1"/>
  <c r="L57" i="53"/>
  <c r="U18" i="53"/>
  <c r="U19" i="53" s="1"/>
  <c r="T8" i="53"/>
  <c r="J18" i="53"/>
  <c r="J19" i="53" s="1"/>
  <c r="L18" i="53"/>
  <c r="L19" i="53" s="1"/>
  <c r="M57" i="53"/>
  <c r="Q17" i="53"/>
  <c r="T7" i="53"/>
  <c r="K18" i="53"/>
  <c r="K19" i="53" s="1"/>
  <c r="O18" i="53"/>
  <c r="O19" i="53" s="1"/>
  <c r="I18" i="53"/>
  <c r="I57" i="53"/>
  <c r="H18" i="53"/>
  <c r="H19" i="53" s="1"/>
  <c r="H57" i="53"/>
  <c r="G18" i="53"/>
  <c r="U57" i="53"/>
  <c r="F18" i="53"/>
  <c r="F19" i="53" s="1"/>
  <c r="E57" i="53"/>
  <c r="S57" i="53"/>
  <c r="S18" i="53"/>
  <c r="I19" i="53"/>
  <c r="Q7" i="53"/>
  <c r="Q9" i="53"/>
  <c r="F57" i="53"/>
  <c r="J57" i="53"/>
  <c r="N57" i="53"/>
  <c r="Q52" i="53"/>
  <c r="Q57" i="53" s="1"/>
  <c r="G57" i="53"/>
  <c r="K57" i="53"/>
  <c r="O57" i="53"/>
  <c r="Q6" i="53"/>
  <c r="Q8" i="53"/>
  <c r="Q10" i="53"/>
  <c r="Q36" i="53"/>
  <c r="E18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T14" i="52"/>
  <c r="T13" i="52"/>
  <c r="T11" i="52"/>
  <c r="T7" i="52"/>
  <c r="S19" i="53" l="1"/>
  <c r="G19" i="53"/>
  <c r="E19" i="53"/>
  <c r="Q18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Q19" i="53" l="1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0" i="51"/>
  <c r="T29" i="51"/>
  <c r="T28" i="51"/>
  <c r="T27" i="51"/>
  <c r="T26" i="51"/>
  <c r="T25" i="51"/>
  <c r="T24" i="51"/>
  <c r="T23" i="51"/>
  <c r="T22" i="51"/>
  <c r="T21" i="51"/>
  <c r="T16" i="51"/>
  <c r="T15" i="51"/>
  <c r="T14" i="51"/>
  <c r="T13" i="51"/>
  <c r="T12" i="51"/>
  <c r="T11" i="51"/>
  <c r="T10" i="51"/>
  <c r="T9" i="51"/>
  <c r="T8" i="51"/>
  <c r="T7" i="51"/>
  <c r="T6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T43" i="52" s="1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T30" i="52" s="1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T12" i="52" s="1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T8" i="52" s="1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T6" i="52" s="1"/>
  <c r="O6" i="52"/>
  <c r="N6" i="52"/>
  <c r="M6" i="52"/>
  <c r="L6" i="52"/>
  <c r="K6" i="52"/>
  <c r="J6" i="52"/>
  <c r="I6" i="52"/>
  <c r="H6" i="52"/>
  <c r="G6" i="52"/>
  <c r="F6" i="52"/>
  <c r="E6" i="52"/>
  <c r="D6" i="52"/>
  <c r="O15" i="52" l="1"/>
  <c r="K15" i="52"/>
  <c r="H15" i="52"/>
  <c r="Q56" i="52"/>
  <c r="Q52" i="52"/>
  <c r="G15" i="52"/>
  <c r="G16" i="52"/>
  <c r="O16" i="52"/>
  <c r="H16" i="52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F16" i="52" s="1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T48" i="52" s="1"/>
  <c r="Q8" i="52"/>
  <c r="Q10" i="52"/>
  <c r="Q12" i="52"/>
  <c r="Q14" i="52"/>
  <c r="Q7" i="52"/>
  <c r="Q9" i="52"/>
  <c r="Q11" i="52"/>
  <c r="Q6" i="52"/>
  <c r="Q13" i="52"/>
  <c r="Q30" i="52"/>
  <c r="P16" i="52" l="1"/>
  <c r="T16" i="52" s="1"/>
  <c r="T15" i="52"/>
  <c r="N16" i="52"/>
  <c r="M16" i="52"/>
  <c r="L16" i="52"/>
  <c r="K16" i="52"/>
  <c r="I16" i="52"/>
  <c r="S16" i="52"/>
  <c r="Q15" i="52"/>
  <c r="Q46" i="51"/>
  <c r="Q16" i="52" l="1"/>
  <c r="U6" i="5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K48" i="51" l="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Q16" i="51" l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<sst xmlns="http://schemas.openxmlformats.org/spreadsheetml/2006/main" count="1358" uniqueCount="243">
  <si>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</si>
  <si>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</si>
  <si>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</si>
  <si>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</si>
  <si>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</si>
  <si>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</si>
  <si>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</si>
  <si>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</si>
  <si>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</si>
  <si>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</si>
  <si>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</si>
  <si>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</si>
  <si>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</si>
  <si>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</si>
  <si>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</si>
  <si>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</si>
  <si>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</si>
  <si>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</si>
  <si>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</si>
  <si>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</si>
  <si>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</si>
  <si>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</si>
  <si>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</si>
  <si>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</si>
  <si>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</si>
  <si>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</si>
  <si>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</si>
  <si>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</si>
  <si>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</si>
  <si>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</si>
  <si>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</si>
  <si>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</si>
  <si>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</si>
  <si>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</si>
  <si>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</si>
  <si>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</si>
  <si>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</si>
  <si>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</si>
  <si>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</si>
  <si>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</si>
  <si>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</si>
  <si>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</si>
  <si>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</si>
  <si>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</si>
  <si>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</si>
  <si>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</si>
  <si>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</si>
  <si>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</si>
  <si>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</si>
  <si>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</si>
  <si>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</si>
  <si>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</si>
  <si>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</si>
  <si>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</si>
  <si>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</si>
  <si>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</si>
  <si>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</si>
  <si>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</si>
  <si>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</si>
  <si>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</si>
  <si>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</si>
  <si>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</si>
  <si>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</si>
  <si>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</si>
  <si>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</si>
  <si>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</si>
  <si>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</si>
  <si>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</si>
  <si>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</si>
  <si>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</si>
  <si>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</si>
  <si>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</si>
  <si>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</si>
  <si>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</si>
  <si>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</si>
  <si>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</si>
  <si>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</si>
  <si>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</si>
  <si>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</si>
  <si>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</si>
  <si>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</si>
  <si>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</si>
  <si>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</si>
  <si>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</si>
  <si>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</si>
  <si>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</si>
  <si>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</si>
  <si>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</si>
  <si>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</si>
  <si>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</si>
  <si>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</si>
  <si>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</si>
  <si>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</si>
  <si>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</si>
  <si>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</si>
  <si>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</si>
  <si>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</si>
  <si>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</si>
  <si>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</si>
  <si>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</si>
  <si>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</si>
  <si>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</si>
  <si>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</si>
  <si>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</si>
  <si>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</si>
  <si>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</si>
  <si>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</si>
  <si>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</si>
  <si>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</si>
  <si>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</si>
  <si>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</si>
  <si>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</si>
  <si>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</si>
  <si>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</si>
  <si>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</si>
  <si>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</si>
  <si>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</si>
  <si>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</si>
  <si>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</si>
  <si>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</si>
  <si>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</si>
  <si>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</si>
  <si>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</si>
  <si>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</si>
  <si>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</si>
  <si>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</si>
  <si>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</si>
  <si>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</si>
  <si>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</si>
  <si>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</si>
  <si>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</si>
  <si>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</si>
  <si>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</si>
  <si>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</si>
  <si>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</si>
  <si>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</si>
  <si>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</si>
  <si>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</si>
  <si>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</si>
  <si>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</si>
  <si>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</si>
  <si>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</si>
  <si>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</si>
  <si>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</si>
  <si>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</si>
  <si>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</si>
  <si>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</si>
  <si>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</si>
  <si>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</si>
  <si>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</si>
  <si>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</si>
  <si>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</si>
  <si>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</si>
  <si>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</si>
  <si>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</si>
  <si>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</si>
  <si>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</si>
  <si>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</si>
  <si>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</si>
  <si>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</si>
  <si>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</si>
  <si>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</si>
  <si>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</si>
  <si>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</si>
  <si>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</si>
  <si>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</si>
  <si>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</si>
  <si>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</si>
  <si>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</si>
  <si>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</si>
  <si>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</si>
  <si>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</si>
  <si>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</si>
  <si>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</si>
  <si>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</si>
  <si>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</si>
  <si>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</si>
  <si>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</si>
  <si>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</si>
  <si>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</si>
  <si>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</si>
  <si>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</si>
  <si>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</si>
  <si>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</si>
  <si>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</si>
  <si>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</si>
  <si>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</si>
  <si>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</si>
  <si>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</si>
  <si>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</si>
  <si>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</si>
  <si>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</si>
  <si>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</si>
  <si>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</si>
  <si>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</si>
  <si>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</si>
  <si>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</si>
  <si>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</si>
  <si>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</si>
  <si>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</si>
  <si>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</si>
  <si>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</si>
  <si>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</si>
  <si>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</si>
  <si>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</si>
  <si>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</si>
  <si>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</si>
  <si>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</si>
  <si>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</si>
  <si>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</si>
  <si>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</si>
  <si>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</si>
  <si>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</si>
  <si>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</si>
  <si>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</si>
  <si>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</si>
  <si>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</si>
  <si>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</si>
  <si>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</si>
  <si>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</si>
  <si>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</si>
  <si>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</si>
  <si>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</si>
  <si>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</si>
  <si>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</si>
  <si>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</si>
  <si>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</si>
  <si>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</si>
  <si>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</si>
  <si>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</si>
  <si>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</si>
  <si>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</si>
  <si>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</si>
  <si>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</si>
  <si>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</si>
  <si>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</si>
  <si>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</si>
  <si>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</si>
  <si>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FY 2021</t>
    <phoneticPr fontId="112" type="noConversion"/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</si>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</sst>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91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41" fillId="0" borderId="3" xfId="0" applyFont="1" applyBorder="1" applyAlignment="1">
      <alignment vertical="center"/>
    </xf>
    <xf numFmtId="0" fontId="141" fillId="0" borderId="3" xfId="0" applyFont="1" applyBorder="1">
      <alignment vertical="center"/>
    </xf>
    <xf numFmtId="0" fontId="141" fillId="0" borderId="3" xfId="0" applyFont="1" applyBorder="1" applyAlignment="1">
      <alignment horizontal="center" vertical="center"/>
    </xf>
    <xf numFmtId="0" fontId="141" fillId="0" borderId="0" xfId="0" applyFont="1" applyBorder="1">
      <alignment vertical="center"/>
    </xf>
    <xf numFmtId="0" fontId="143" fillId="0" borderId="0" xfId="0" applyFont="1">
      <alignment vertical="center"/>
    </xf>
    <xf numFmtId="0" fontId="143" fillId="0" borderId="0" xfId="0" applyFont="1" applyAlignment="1">
      <alignment horizontal="right"/>
    </xf>
    <xf numFmtId="0" fontId="143" fillId="0" borderId="0" xfId="0" applyFont="1" applyAlignment="1">
      <alignment horizontal="center"/>
    </xf>
    <xf numFmtId="41" fontId="143" fillId="0" borderId="0" xfId="1650" applyFont="1">
      <alignment vertical="center"/>
    </xf>
    <xf numFmtId="41" fontId="144" fillId="0" borderId="11" xfId="1650" applyFont="1" applyBorder="1" applyAlignment="1">
      <alignment horizontal="center" vertical="center"/>
    </xf>
    <xf numFmtId="41" fontId="144" fillId="0" borderId="4" xfId="1650" applyFont="1" applyBorder="1" applyAlignment="1">
      <alignment horizontal="centerContinuous" vertical="center"/>
    </xf>
    <xf numFmtId="41" fontId="144" fillId="0" borderId="4" xfId="1650" applyFont="1" applyBorder="1" applyAlignment="1">
      <alignment horizontal="center" vertical="center"/>
    </xf>
    <xf numFmtId="41" fontId="143" fillId="0" borderId="2" xfId="1650" applyFont="1" applyBorder="1">
      <alignment vertical="center"/>
    </xf>
    <xf numFmtId="41" fontId="143" fillId="0" borderId="19" xfId="1650" applyFont="1" applyBorder="1">
      <alignment vertical="center"/>
    </xf>
    <xf numFmtId="41" fontId="143" fillId="0" borderId="0" xfId="1650" applyFont="1" applyFill="1" applyBorder="1">
      <alignment vertical="center"/>
    </xf>
    <xf numFmtId="41" fontId="143" fillId="0" borderId="0" xfId="1650" applyFont="1" applyAlignment="1">
      <alignment horizontal="center" vertical="center"/>
    </xf>
    <xf numFmtId="41" fontId="144" fillId="0" borderId="20" xfId="1650" applyFont="1" applyBorder="1" applyAlignment="1">
      <alignment horizontal="center" vertical="center"/>
    </xf>
    <xf numFmtId="41" fontId="144" fillId="31" borderId="22" xfId="1650" applyFont="1" applyFill="1" applyBorder="1">
      <alignment vertical="center"/>
    </xf>
    <xf numFmtId="176" fontId="143" fillId="31" borderId="23" xfId="1650" applyNumberFormat="1" applyFont="1" applyFill="1" applyBorder="1">
      <alignment vertical="center"/>
    </xf>
    <xf numFmtId="176" fontId="143" fillId="31" borderId="20" xfId="1650" applyNumberFormat="1" applyFont="1" applyFill="1" applyBorder="1">
      <alignment vertical="center"/>
    </xf>
    <xf numFmtId="176" fontId="143" fillId="0" borderId="18" xfId="1650" applyNumberFormat="1" applyFont="1" applyFill="1" applyBorder="1">
      <alignment vertical="center"/>
    </xf>
    <xf numFmtId="9" fontId="143" fillId="31" borderId="20" xfId="1650" applyNumberFormat="1" applyFont="1" applyFill="1" applyBorder="1" applyAlignment="1">
      <alignment horizontal="center" vertical="center"/>
    </xf>
    <xf numFmtId="41" fontId="144" fillId="0" borderId="18" xfId="1650" applyFont="1" applyBorder="1">
      <alignment vertical="center"/>
    </xf>
    <xf numFmtId="41" fontId="144" fillId="31" borderId="25" xfId="1650" applyFont="1" applyFill="1" applyBorder="1">
      <alignment vertical="center"/>
    </xf>
    <xf numFmtId="176" fontId="143" fillId="31" borderId="26" xfId="1650" applyNumberFormat="1" applyFont="1" applyFill="1" applyBorder="1">
      <alignment vertical="center"/>
    </xf>
    <xf numFmtId="176" fontId="143" fillId="31" borderId="18" xfId="1650" applyNumberFormat="1" applyFont="1" applyFill="1" applyBorder="1">
      <alignment vertical="center"/>
    </xf>
    <xf numFmtId="9" fontId="143" fillId="31" borderId="18" xfId="1650" applyNumberFormat="1" applyFont="1" applyFill="1" applyBorder="1" applyAlignment="1">
      <alignment horizontal="center" vertical="center"/>
    </xf>
    <xf numFmtId="9" fontId="143" fillId="31" borderId="18" xfId="1650" quotePrefix="1" applyNumberFormat="1" applyFont="1" applyFill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41" fontId="144" fillId="0" borderId="24" xfId="1650" applyFont="1" applyBorder="1" applyAlignment="1">
      <alignment horizontal="center" vertical="center"/>
    </xf>
    <xf numFmtId="176" fontId="143" fillId="0" borderId="26" xfId="1650" applyNumberFormat="1" applyFont="1" applyBorder="1">
      <alignment vertical="center"/>
    </xf>
    <xf numFmtId="176" fontId="143" fillId="0" borderId="18" xfId="1650" applyNumberFormat="1" applyFont="1" applyBorder="1">
      <alignment vertical="center"/>
    </xf>
    <xf numFmtId="9" fontId="143" fillId="0" borderId="18" xfId="1650" applyNumberFormat="1" applyFont="1" applyBorder="1" applyAlignment="1">
      <alignment horizontal="center" vertical="center"/>
    </xf>
    <xf numFmtId="41" fontId="144" fillId="0" borderId="25" xfId="1650" applyFont="1" applyFill="1" applyBorder="1">
      <alignment vertical="center"/>
    </xf>
    <xf numFmtId="41" fontId="144" fillId="0" borderId="26" xfId="1650" applyFont="1" applyBorder="1">
      <alignment vertical="center"/>
    </xf>
    <xf numFmtId="176" fontId="143" fillId="0" borderId="23" xfId="1650" applyNumberFormat="1" applyFont="1" applyBorder="1">
      <alignment vertical="center"/>
    </xf>
    <xf numFmtId="176" fontId="143" fillId="0" borderId="20" xfId="1650" applyNumberFormat="1" applyFont="1" applyBorder="1">
      <alignment vertical="center"/>
    </xf>
    <xf numFmtId="176" fontId="143" fillId="0" borderId="4" xfId="1650" applyNumberFormat="1" applyFont="1" applyFill="1" applyBorder="1">
      <alignment vertical="center"/>
    </xf>
    <xf numFmtId="41" fontId="144" fillId="0" borderId="29" xfId="1650" applyFont="1" applyBorder="1">
      <alignment vertical="center"/>
    </xf>
    <xf numFmtId="41" fontId="146" fillId="0" borderId="0" xfId="1650" applyFont="1">
      <alignment vertical="center"/>
    </xf>
    <xf numFmtId="176" fontId="146" fillId="34" borderId="11" xfId="1650" applyNumberFormat="1" applyFont="1" applyFill="1" applyBorder="1" applyAlignment="1">
      <alignment vertical="center" shrinkToFit="1"/>
    </xf>
    <xf numFmtId="176" fontId="146" fillId="34" borderId="4" xfId="1650" applyNumberFormat="1" applyFont="1" applyFill="1" applyBorder="1" applyAlignment="1">
      <alignment vertical="center" shrinkToFit="1"/>
    </xf>
    <xf numFmtId="9" fontId="146" fillId="34" borderId="4" xfId="1650" applyNumberFormat="1" applyFont="1" applyFill="1" applyBorder="1" applyAlignment="1">
      <alignment horizontal="center" vertical="center" shrinkToFit="1"/>
    </xf>
    <xf numFmtId="41" fontId="144" fillId="0" borderId="30" xfId="1650" applyFont="1" applyBorder="1">
      <alignment vertical="center"/>
    </xf>
    <xf numFmtId="41" fontId="143" fillId="0" borderId="30" xfId="1650" applyFont="1" applyBorder="1">
      <alignment vertical="center"/>
    </xf>
    <xf numFmtId="177" fontId="143" fillId="0" borderId="30" xfId="1650" applyNumberFormat="1" applyFont="1" applyBorder="1">
      <alignment vertical="center"/>
    </xf>
    <xf numFmtId="41" fontId="144" fillId="0" borderId="0" xfId="1650" applyFont="1" applyBorder="1">
      <alignment vertical="center"/>
    </xf>
    <xf numFmtId="41" fontId="143" fillId="0" borderId="0" xfId="1650" applyFont="1" applyBorder="1">
      <alignment vertical="center"/>
    </xf>
    <xf numFmtId="177" fontId="143" fillId="0" borderId="0" xfId="1650" applyNumberFormat="1" applyFont="1" applyBorder="1">
      <alignment vertical="center"/>
    </xf>
    <xf numFmtId="177" fontId="143" fillId="0" borderId="0" xfId="1650" applyNumberFormat="1" applyFont="1">
      <alignment vertical="center"/>
    </xf>
    <xf numFmtId="177" fontId="143" fillId="0" borderId="0" xfId="1650" applyNumberFormat="1" applyFont="1" applyAlignment="1">
      <alignment horizontal="center" vertical="center"/>
    </xf>
    <xf numFmtId="9" fontId="143" fillId="0" borderId="18" xfId="1609" applyNumberFormat="1" applyFont="1" applyBorder="1" applyAlignment="1" applyProtection="1">
      <alignment horizontal="center" vertical="center"/>
    </xf>
    <xf numFmtId="41" fontId="144" fillId="0" borderId="0" xfId="1650" applyFont="1">
      <alignment vertical="center"/>
    </xf>
    <xf numFmtId="176" fontId="144" fillId="0" borderId="11" xfId="1650" applyNumberFormat="1" applyFont="1" applyBorder="1">
      <alignment vertical="center"/>
    </xf>
    <xf numFmtId="176" fontId="144" fillId="0" borderId="4" xfId="1650" applyNumberFormat="1" applyFont="1" applyBorder="1">
      <alignment vertical="center"/>
    </xf>
    <xf numFmtId="9" fontId="144" fillId="0" borderId="4" xfId="1609" applyNumberFormat="1" applyFont="1" applyBorder="1" applyAlignment="1" applyProtection="1">
      <alignment horizontal="center" vertical="center"/>
    </xf>
    <xf numFmtId="0" fontId="147" fillId="0" borderId="0" xfId="1609" applyFont="1">
      <protection locked="0"/>
    </xf>
    <xf numFmtId="9" fontId="147" fillId="0" borderId="0" xfId="1609" applyNumberFormat="1" applyFont="1">
      <protection locked="0"/>
    </xf>
    <xf numFmtId="208" fontId="147" fillId="0" borderId="0" xfId="1609" applyNumberFormat="1" applyFont="1">
      <protection locked="0"/>
    </xf>
    <xf numFmtId="9" fontId="143" fillId="0" borderId="18" xfId="1609" quotePrefix="1" applyNumberFormat="1" applyFont="1" applyBorder="1" applyAlignment="1" applyProtection="1">
      <alignment horizontal="center" vertical="center"/>
    </xf>
    <xf numFmtId="176" fontId="143" fillId="0" borderId="0" xfId="1650" applyNumberFormat="1" applyFont="1">
      <alignment vertical="center"/>
    </xf>
    <xf numFmtId="41" fontId="144" fillId="0" borderId="23" xfId="1650" applyFont="1" applyBorder="1" applyAlignment="1">
      <alignment horizontal="center" vertical="center"/>
    </xf>
    <xf numFmtId="41" fontId="144" fillId="0" borderId="22" xfId="1650" applyFont="1" applyFill="1" applyBorder="1">
      <alignment vertical="center"/>
    </xf>
    <xf numFmtId="176" fontId="143" fillId="0" borderId="23" xfId="1650" applyNumberFormat="1" applyFont="1" applyFill="1" applyBorder="1">
      <alignment vertical="center"/>
    </xf>
    <xf numFmtId="176" fontId="143" fillId="0" borderId="20" xfId="1650" applyNumberFormat="1" applyFont="1" applyFill="1" applyBorder="1">
      <alignment vertical="center"/>
    </xf>
    <xf numFmtId="176" fontId="143" fillId="32" borderId="20" xfId="1650" applyNumberFormat="1" applyFont="1" applyFill="1" applyBorder="1" applyAlignment="1">
      <alignment horizontal="center" vertical="center"/>
    </xf>
    <xf numFmtId="41" fontId="144" fillId="0" borderId="26" xfId="1650" applyFont="1" applyBorder="1" applyAlignment="1">
      <alignment horizontal="center" vertical="center"/>
    </xf>
    <xf numFmtId="176" fontId="143" fillId="0" borderId="26" xfId="1650" applyNumberFormat="1" applyFont="1" applyFill="1" applyBorder="1">
      <alignment vertical="center"/>
    </xf>
    <xf numFmtId="176" fontId="143" fillId="32" borderId="26" xfId="1650" applyNumberFormat="1" applyFont="1" applyFill="1" applyBorder="1" applyAlignment="1">
      <alignment horizontal="center" vertical="center"/>
    </xf>
    <xf numFmtId="176" fontId="144" fillId="33" borderId="11" xfId="1650" applyNumberFormat="1" applyFont="1" applyFill="1" applyBorder="1">
      <alignment vertical="center"/>
    </xf>
    <xf numFmtId="176" fontId="144" fillId="33" borderId="4" xfId="1650" applyNumberFormat="1" applyFont="1" applyFill="1" applyBorder="1">
      <alignment vertical="center"/>
    </xf>
    <xf numFmtId="0" fontId="148" fillId="0" borderId="0" xfId="0" applyFont="1" applyAlignment="1">
      <alignment vertical="center"/>
    </xf>
    <xf numFmtId="0" fontId="143" fillId="0" borderId="0" xfId="0" applyFont="1" applyFill="1" applyBorder="1">
      <alignment vertical="center"/>
    </xf>
    <xf numFmtId="0" fontId="143" fillId="0" borderId="0" xfId="0" applyFont="1" applyAlignment="1">
      <alignment horizontal="center" vertical="center"/>
    </xf>
    <xf numFmtId="0" fontId="143" fillId="0" borderId="0" xfId="0" applyFont="1" applyFill="1">
      <alignment vertical="center"/>
    </xf>
    <xf numFmtId="38" fontId="143" fillId="0" borderId="0" xfId="1649" applyFont="1" applyFill="1" applyAlignment="1">
      <alignment vertical="center"/>
    </xf>
    <xf numFmtId="0" fontId="143" fillId="0" borderId="0" xfId="0" applyFont="1" applyBorder="1">
      <alignment vertical="center"/>
    </xf>
    <xf numFmtId="41" fontId="144" fillId="31" borderId="24" xfId="1650" applyFont="1" applyFill="1" applyBorder="1" applyAlignment="1">
      <alignment horizontal="center" vertical="center"/>
    </xf>
    <xf numFmtId="41" fontId="143" fillId="31" borderId="0" xfId="1650" applyFont="1" applyFill="1">
      <alignment vertical="center"/>
    </xf>
    <xf numFmtId="176" fontId="143" fillId="0" borderId="0" xfId="0" applyNumberFormat="1" applyFont="1">
      <alignment vertical="center"/>
    </xf>
    <xf numFmtId="41" fontId="144" fillId="32" borderId="24" xfId="1650" applyFont="1" applyFill="1" applyBorder="1" applyAlignment="1">
      <alignment horizontal="center" vertical="center"/>
    </xf>
    <xf numFmtId="41" fontId="144" fillId="32" borderId="25" xfId="1650" applyFont="1" applyFill="1" applyBorder="1">
      <alignment vertical="center"/>
    </xf>
    <xf numFmtId="41" fontId="143" fillId="32" borderId="0" xfId="1650" applyFont="1" applyFill="1">
      <alignment vertical="center"/>
    </xf>
    <xf numFmtId="176" fontId="143" fillId="32" borderId="26" xfId="1650" applyNumberFormat="1" applyFont="1" applyFill="1" applyBorder="1">
      <alignment vertical="center"/>
    </xf>
    <xf numFmtId="176" fontId="143" fillId="32" borderId="18" xfId="1650" applyNumberFormat="1" applyFont="1" applyFill="1" applyBorder="1">
      <alignment vertical="center"/>
    </xf>
    <xf numFmtId="9" fontId="143" fillId="32" borderId="18" xfId="1650" quotePrefix="1" applyNumberFormat="1" applyFont="1" applyFill="1" applyBorder="1" applyAlignment="1">
      <alignment horizontal="center" vertical="center"/>
    </xf>
    <xf numFmtId="0" fontId="141" fillId="32" borderId="3" xfId="0" applyFont="1" applyFill="1" applyBorder="1">
      <alignment vertical="center"/>
    </xf>
    <xf numFmtId="0" fontId="143" fillId="32" borderId="0" xfId="0" applyFont="1" applyFill="1" applyBorder="1" applyAlignment="1">
      <alignment horizontal="right"/>
    </xf>
    <xf numFmtId="0" fontId="144" fillId="32" borderId="18" xfId="0" applyFont="1" applyFill="1" applyBorder="1" applyAlignment="1">
      <alignment horizontal="center" vertical="center"/>
    </xf>
    <xf numFmtId="41" fontId="144" fillId="32" borderId="18" xfId="1650" applyFont="1" applyFill="1" applyBorder="1" applyAlignment="1">
      <alignment horizontal="center" vertical="center"/>
    </xf>
    <xf numFmtId="41" fontId="143" fillId="32" borderId="0" xfId="1650" applyFont="1" applyFill="1" applyBorder="1">
      <alignment vertical="center"/>
    </xf>
    <xf numFmtId="176" fontId="146" fillId="32" borderId="18" xfId="1650" applyNumberFormat="1" applyFont="1" applyFill="1" applyBorder="1" applyAlignment="1">
      <alignment vertical="center" shrinkToFit="1"/>
    </xf>
    <xf numFmtId="177" fontId="143" fillId="32" borderId="0" xfId="1650" applyNumberFormat="1" applyFont="1" applyFill="1" applyBorder="1">
      <alignment vertical="center"/>
    </xf>
    <xf numFmtId="176" fontId="144" fillId="32" borderId="18" xfId="1650" applyNumberFormat="1" applyFont="1" applyFill="1" applyBorder="1">
      <alignment vertical="center"/>
    </xf>
    <xf numFmtId="176" fontId="143" fillId="32" borderId="0" xfId="1650" applyNumberFormat="1" applyFont="1" applyFill="1" applyBorder="1">
      <alignment vertical="center"/>
    </xf>
    <xf numFmtId="0" fontId="143" fillId="32" borderId="0" xfId="0" applyFont="1" applyFill="1" applyBorder="1">
      <alignment vertical="center"/>
    </xf>
    <xf numFmtId="9" fontId="143" fillId="0" borderId="18" xfId="1650" quotePrefix="1" applyNumberFormat="1" applyFont="1" applyFill="1" applyBorder="1" applyAlignment="1">
      <alignment horizontal="center" vertical="center"/>
    </xf>
    <xf numFmtId="9" fontId="143" fillId="0" borderId="4" xfId="1650" quotePrefix="1" applyNumberFormat="1" applyFont="1" applyFill="1" applyBorder="1" applyAlignment="1">
      <alignment horizontal="center" vertical="center"/>
    </xf>
    <xf numFmtId="9" fontId="143" fillId="0" borderId="47" xfId="1650" quotePrefix="1" applyNumberFormat="1" applyFont="1" applyFill="1" applyBorder="1" applyAlignment="1">
      <alignment horizontal="center" vertical="center"/>
    </xf>
    <xf numFmtId="9" fontId="143" fillId="31" borderId="20" xfId="1650" quotePrefix="1" applyNumberFormat="1" applyFont="1" applyFill="1" applyBorder="1" applyAlignment="1">
      <alignment horizontal="center" vertical="center"/>
    </xf>
    <xf numFmtId="176" fontId="120" fillId="31" borderId="23" xfId="1650" applyNumberFormat="1" applyFont="1" applyFill="1" applyBorder="1">
      <alignment vertical="center"/>
    </xf>
    <xf numFmtId="0" fontId="149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20" xfId="1650" applyNumberFormat="1" applyFont="1" applyFill="1" applyBorder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50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176" fontId="121" fillId="33" borderId="4" xfId="1650" applyNumberFormat="1" applyFont="1" applyFill="1" applyBorder="1">
      <alignment vertical="center"/>
    </xf>
    <xf numFmtId="0" fontId="0" fillId="0" borderId="0" xfId="0" applyFont="1">
      <alignment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0" fontId="144" fillId="0" borderId="11" xfId="0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/>
    </xf>
    <xf numFmtId="0" fontId="144" fillId="0" borderId="19" xfId="0" applyFont="1" applyFill="1" applyBorder="1" applyAlignment="1">
      <alignment horizontal="center" vertical="center"/>
    </xf>
    <xf numFmtId="41" fontId="145" fillId="37" borderId="11" xfId="1650" applyFont="1" applyFill="1" applyBorder="1" applyAlignment="1">
      <alignment horizontal="center" vertical="center"/>
    </xf>
    <xf numFmtId="41" fontId="145" fillId="37" borderId="2" xfId="1650" applyFont="1" applyFill="1" applyBorder="1" applyAlignment="1">
      <alignment horizontal="center" vertical="center"/>
    </xf>
    <xf numFmtId="41" fontId="145" fillId="37" borderId="19" xfId="1650" applyFont="1" applyFill="1" applyBorder="1" applyAlignment="1">
      <alignment horizontal="center" vertical="center"/>
    </xf>
    <xf numFmtId="41" fontId="144" fillId="31" borderId="21" xfId="1650" applyFont="1" applyFill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41" fontId="144" fillId="0" borderId="10" xfId="1650" applyFont="1" applyBorder="1" applyAlignment="1">
      <alignment horizontal="left" vertical="center"/>
    </xf>
    <xf numFmtId="41" fontId="144" fillId="0" borderId="32" xfId="1650" applyFont="1" applyBorder="1" applyAlignment="1">
      <alignment horizontal="left" vertical="center"/>
    </xf>
    <xf numFmtId="41" fontId="146" fillId="34" borderId="38" xfId="1650" applyFont="1" applyFill="1" applyBorder="1" applyAlignment="1">
      <alignment horizontal="left" vertical="center"/>
    </xf>
    <xf numFmtId="41" fontId="146" fillId="34" borderId="37" xfId="1650" applyFont="1" applyFill="1" applyBorder="1" applyAlignment="1">
      <alignment horizontal="left" vertical="center"/>
    </xf>
    <xf numFmtId="41" fontId="144" fillId="0" borderId="21" xfId="1650" applyFont="1" applyFill="1" applyBorder="1" applyAlignment="1">
      <alignment horizontal="center" vertical="center"/>
    </xf>
    <xf numFmtId="41" fontId="144" fillId="0" borderId="27" xfId="1650" applyFont="1" applyFill="1" applyBorder="1" applyAlignment="1">
      <alignment horizontal="center" vertical="center"/>
    </xf>
    <xf numFmtId="41" fontId="142" fillId="0" borderId="11" xfId="1650" applyFont="1" applyBorder="1" applyAlignment="1">
      <alignment horizontal="center" vertical="center"/>
    </xf>
    <xf numFmtId="41" fontId="142" fillId="0" borderId="2" xfId="1650" applyFont="1" applyBorder="1" applyAlignment="1">
      <alignment horizontal="center" vertical="center"/>
    </xf>
    <xf numFmtId="41" fontId="142" fillId="0" borderId="19" xfId="1650" applyFont="1" applyBorder="1" applyAlignment="1">
      <alignment horizontal="center" vertical="center"/>
    </xf>
    <xf numFmtId="41" fontId="144" fillId="0" borderId="2" xfId="1650" applyFont="1" applyBorder="1" applyAlignment="1">
      <alignment horizontal="left" vertical="center"/>
    </xf>
    <xf numFmtId="41" fontId="144" fillId="0" borderId="19" xfId="1650" applyFont="1" applyBorder="1" applyAlignment="1">
      <alignment horizontal="left" vertical="center"/>
    </xf>
    <xf numFmtId="0" fontId="144" fillId="0" borderId="11" xfId="0" applyFont="1" applyBorder="1" applyAlignment="1">
      <alignment horizontal="center" vertical="center"/>
    </xf>
    <xf numFmtId="0" fontId="144" fillId="0" borderId="2" xfId="0" applyFont="1" applyBorder="1" applyAlignment="1">
      <alignment horizontal="center" vertical="center"/>
    </xf>
    <xf numFmtId="0" fontId="144" fillId="0" borderId="19" xfId="0" applyFont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512885</xdr:colOff>
      <xdr:row>2</xdr:row>
      <xdr:rowOff>175846</xdr:rowOff>
    </xdr:from>
    <xdr:to>
      <xdr:col>11</xdr:col>
      <xdr:colOff>551421</xdr:colOff>
      <xdr:row>16</xdr:row>
      <xdr:rowOff>57396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039" y="600808"/>
          <a:ext cx="6237113" cy="3508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topLeftCell="A16" zoomScale="130" zoomScaleNormal="100" zoomScaleSheetLayoutView="130" workbookViewId="0">
      <selection activeCell="AB35" sqref="AB35"/>
    </sheetView>
  </sheetViews>
  <sheetFormatPr defaultColWidth="9"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430" t="s">
        <v>56</v>
      </c>
      <c r="B19" s="430"/>
      <c r="C19" s="430"/>
      <c r="D19" s="430"/>
      <c r="E19" s="430"/>
      <c r="F19" s="430"/>
      <c r="G19" s="430"/>
      <c r="H19" s="82"/>
      <c r="I19" s="81"/>
      <c r="J19" s="81"/>
      <c r="K19" s="77"/>
      <c r="L19" s="77"/>
    </row>
    <row r="20" spans="1:12" ht="16.5" customHeight="1">
      <c r="A20" s="430"/>
      <c r="B20" s="430"/>
      <c r="C20" s="430"/>
      <c r="D20" s="430"/>
      <c r="E20" s="430"/>
      <c r="F20" s="430"/>
      <c r="G20" s="430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204</v>
      </c>
      <c r="H21" s="82"/>
      <c r="I21" s="78"/>
      <c r="J21" s="78"/>
      <c r="K21" s="75"/>
      <c r="L21" s="75"/>
    </row>
    <row r="22" spans="1:12" ht="23.25">
      <c r="A22" s="145"/>
      <c r="B22" s="145" t="s">
        <v>205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238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431" t="s">
        <v>80</v>
      </c>
      <c r="H25" s="431"/>
      <c r="I25" s="431"/>
      <c r="J25" s="431"/>
      <c r="K25" s="431"/>
      <c r="L25" s="431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465" t="s">
        <v>51</v>
      </c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7"/>
      <c r="R4" s="9"/>
      <c r="S4" s="468" t="s">
        <v>102</v>
      </c>
      <c r="T4" s="469"/>
      <c r="U4" s="470"/>
    </row>
    <row r="5" spans="1:21" ht="16.5">
      <c r="A5" s="471" t="s">
        <v>16</v>
      </c>
      <c r="B5" s="472"/>
      <c r="C5" s="473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474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475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475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475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481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482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456" t="s">
        <v>95</v>
      </c>
      <c r="C15" s="457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476" t="s">
        <v>81</v>
      </c>
      <c r="C16" s="477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471" t="s">
        <v>39</v>
      </c>
      <c r="B19" s="472"/>
      <c r="C19" s="473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474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475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475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475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481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482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463" t="s">
        <v>82</v>
      </c>
      <c r="C29" s="464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471" t="s">
        <v>45</v>
      </c>
      <c r="B31" s="472"/>
      <c r="C31" s="473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474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475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475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475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463" t="s">
        <v>98</v>
      </c>
      <c r="C40" s="464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54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455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456" t="s">
        <v>96</v>
      </c>
      <c r="C44" s="457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479" t="s">
        <v>97</v>
      </c>
      <c r="B45" s="479"/>
      <c r="C45" s="480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AB35" sqref="AB35"/>
      <selection pane="topRight" activeCell="AB35" sqref="AB35"/>
      <selection pane="bottomLeft" activeCell="AB35" sqref="AB35"/>
      <selection pane="bottom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465" t="s">
        <v>85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49</v>
      </c>
      <c r="T3" s="470"/>
    </row>
    <row r="4" spans="1:26" ht="16.5">
      <c r="A4" s="471" t="s">
        <v>17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456" t="s">
        <v>95</v>
      </c>
      <c r="C14" s="457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476" t="s">
        <v>81</v>
      </c>
      <c r="C15" s="477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471" t="s">
        <v>39</v>
      </c>
      <c r="B17" s="472"/>
      <c r="C17" s="473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471" t="s">
        <v>45</v>
      </c>
      <c r="B29" s="472"/>
      <c r="C29" s="473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AB35" sqref="AB35"/>
      <selection pane="topRight" activeCell="AB35" sqref="AB35"/>
      <selection pane="bottomLeft" activeCell="AB35" sqref="AB35"/>
      <selection pane="bottom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118</v>
      </c>
    </row>
    <row r="3" spans="1:23" ht="20.25" customHeight="1">
      <c r="E3" s="465" t="s">
        <v>119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120</v>
      </c>
      <c r="T3" s="470"/>
    </row>
    <row r="4" spans="1:23" ht="16.5">
      <c r="A4" s="471" t="s">
        <v>121</v>
      </c>
      <c r="B4" s="472"/>
      <c r="C4" s="473"/>
      <c r="D4" s="10"/>
      <c r="E4" s="11" t="s">
        <v>2</v>
      </c>
      <c r="F4" s="12" t="s">
        <v>122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127</v>
      </c>
      <c r="L4" s="12" t="s">
        <v>128</v>
      </c>
      <c r="M4" s="12" t="s">
        <v>129</v>
      </c>
      <c r="N4" s="12" t="s">
        <v>130</v>
      </c>
      <c r="O4" s="12" t="s">
        <v>131</v>
      </c>
      <c r="P4" s="12" t="s">
        <v>132</v>
      </c>
      <c r="Q4" s="13" t="s">
        <v>133</v>
      </c>
      <c r="R4" s="14"/>
      <c r="S4" s="13" t="s">
        <v>134</v>
      </c>
      <c r="T4" s="13" t="s">
        <v>135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133</v>
      </c>
      <c r="B6" s="221" t="s">
        <v>136</v>
      </c>
      <c r="C6" s="20" t="s">
        <v>137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138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139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140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141</v>
      </c>
      <c r="C11" s="27" t="s">
        <v>142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143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456" t="s">
        <v>144</v>
      </c>
      <c r="C14" s="457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476" t="s">
        <v>145</v>
      </c>
      <c r="C15" s="477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471" t="s">
        <v>146</v>
      </c>
      <c r="B17" s="472"/>
      <c r="C17" s="473"/>
      <c r="D17" s="10"/>
      <c r="E17" s="235" t="s">
        <v>2</v>
      </c>
      <c r="F17" s="236" t="s">
        <v>122</v>
      </c>
      <c r="G17" s="236" t="s">
        <v>123</v>
      </c>
      <c r="H17" s="236" t="s">
        <v>124</v>
      </c>
      <c r="I17" s="236" t="s">
        <v>125</v>
      </c>
      <c r="J17" s="236" t="s">
        <v>126</v>
      </c>
      <c r="K17" s="236" t="s">
        <v>8</v>
      </c>
      <c r="L17" s="236" t="s">
        <v>147</v>
      </c>
      <c r="M17" s="236" t="s">
        <v>148</v>
      </c>
      <c r="N17" s="236" t="s">
        <v>149</v>
      </c>
      <c r="O17" s="236" t="s">
        <v>150</v>
      </c>
      <c r="P17" s="236" t="s">
        <v>151</v>
      </c>
      <c r="Q17" s="236" t="s">
        <v>152</v>
      </c>
      <c r="R17" s="14"/>
      <c r="S17" s="13" t="s">
        <v>92</v>
      </c>
      <c r="T17" s="13" t="s">
        <v>153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154</v>
      </c>
      <c r="B19" s="221" t="s">
        <v>155</v>
      </c>
      <c r="C19" s="20" t="s">
        <v>156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157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158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159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160</v>
      </c>
      <c r="C23" s="32" t="s">
        <v>161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162</v>
      </c>
      <c r="C24" s="27" t="s">
        <v>163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164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152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471" t="s">
        <v>165</v>
      </c>
      <c r="B29" s="472"/>
      <c r="C29" s="473"/>
      <c r="D29" s="10"/>
      <c r="E29" s="235" t="s">
        <v>2</v>
      </c>
      <c r="F29" s="236" t="s">
        <v>166</v>
      </c>
      <c r="G29" s="236" t="s">
        <v>167</v>
      </c>
      <c r="H29" s="236" t="s">
        <v>168</v>
      </c>
      <c r="I29" s="236" t="s">
        <v>169</v>
      </c>
      <c r="J29" s="236" t="s">
        <v>170</v>
      </c>
      <c r="K29" s="236" t="s">
        <v>8</v>
      </c>
      <c r="L29" s="236" t="s">
        <v>147</v>
      </c>
      <c r="M29" s="236" t="s">
        <v>148</v>
      </c>
      <c r="N29" s="236" t="s">
        <v>149</v>
      </c>
      <c r="O29" s="236" t="s">
        <v>150</v>
      </c>
      <c r="P29" s="236" t="s">
        <v>151</v>
      </c>
      <c r="Q29" s="236" t="s">
        <v>152</v>
      </c>
      <c r="R29" s="14"/>
      <c r="S29" s="13" t="s">
        <v>92</v>
      </c>
      <c r="T29" s="13" t="s">
        <v>153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154</v>
      </c>
      <c r="B31" s="221" t="s">
        <v>155</v>
      </c>
      <c r="C31" s="20" t="s">
        <v>156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157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158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159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160</v>
      </c>
      <c r="C35" s="32" t="s">
        <v>161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162</v>
      </c>
      <c r="C36" s="27" t="s">
        <v>163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164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152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171</v>
      </c>
      <c r="B40" s="223" t="s">
        <v>155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152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172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485" t="s">
        <v>93</v>
      </c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7"/>
      <c r="R3" s="258"/>
      <c r="S3" s="483" t="s">
        <v>49</v>
      </c>
      <c r="T3" s="484"/>
    </row>
    <row r="4" spans="1:20" ht="16.5">
      <c r="A4" s="471" t="s">
        <v>173</v>
      </c>
      <c r="B4" s="472"/>
      <c r="C4" s="473"/>
      <c r="D4" s="10"/>
      <c r="E4" s="235" t="s">
        <v>2</v>
      </c>
      <c r="F4" s="259" t="s">
        <v>166</v>
      </c>
      <c r="G4" s="259" t="s">
        <v>167</v>
      </c>
      <c r="H4" s="259" t="s">
        <v>168</v>
      </c>
      <c r="I4" s="259" t="s">
        <v>169</v>
      </c>
      <c r="J4" s="259" t="s">
        <v>170</v>
      </c>
      <c r="K4" s="259" t="s">
        <v>174</v>
      </c>
      <c r="L4" s="259" t="s">
        <v>175</v>
      </c>
      <c r="M4" s="259" t="s">
        <v>176</v>
      </c>
      <c r="N4" s="259" t="s">
        <v>177</v>
      </c>
      <c r="O4" s="259" t="s">
        <v>178</v>
      </c>
      <c r="P4" s="259" t="s">
        <v>179</v>
      </c>
      <c r="Q4" s="236" t="s">
        <v>180</v>
      </c>
      <c r="R4" s="260"/>
      <c r="S4" s="236" t="s">
        <v>181</v>
      </c>
      <c r="T4" s="236" t="s">
        <v>182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180</v>
      </c>
      <c r="B6" s="221" t="s">
        <v>183</v>
      </c>
      <c r="C6" s="20" t="s">
        <v>184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185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186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187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188</v>
      </c>
      <c r="C11" s="27" t="s">
        <v>189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190</v>
      </c>
      <c r="C12" s="32" t="s">
        <v>191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192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180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471" t="s">
        <v>193</v>
      </c>
      <c r="B17" s="472"/>
      <c r="C17" s="473"/>
      <c r="D17" s="10"/>
      <c r="E17" s="235" t="s">
        <v>2</v>
      </c>
      <c r="F17" s="259" t="s">
        <v>166</v>
      </c>
      <c r="G17" s="259" t="s">
        <v>167</v>
      </c>
      <c r="H17" s="259" t="s">
        <v>168</v>
      </c>
      <c r="I17" s="259" t="s">
        <v>169</v>
      </c>
      <c r="J17" s="259" t="s">
        <v>170</v>
      </c>
      <c r="K17" s="259" t="s">
        <v>174</v>
      </c>
      <c r="L17" s="259" t="s">
        <v>175</v>
      </c>
      <c r="M17" s="259" t="s">
        <v>176</v>
      </c>
      <c r="N17" s="259" t="s">
        <v>177</v>
      </c>
      <c r="O17" s="259" t="s">
        <v>178</v>
      </c>
      <c r="P17" s="259" t="s">
        <v>179</v>
      </c>
      <c r="Q17" s="236" t="s">
        <v>180</v>
      </c>
      <c r="R17" s="260"/>
      <c r="S17" s="236" t="s">
        <v>181</v>
      </c>
      <c r="T17" s="236" t="s">
        <v>182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194</v>
      </c>
      <c r="B19" s="221" t="s">
        <v>183</v>
      </c>
      <c r="C19" s="20" t="s">
        <v>184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185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186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195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187</v>
      </c>
      <c r="C23" s="32" t="s">
        <v>196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188</v>
      </c>
      <c r="C24" s="27" t="s">
        <v>189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190</v>
      </c>
      <c r="C25" s="32" t="s">
        <v>191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192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180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471" t="s">
        <v>197</v>
      </c>
      <c r="B29" s="472"/>
      <c r="C29" s="473"/>
      <c r="D29" s="10"/>
      <c r="E29" s="235" t="s">
        <v>2</v>
      </c>
      <c r="F29" s="259" t="s">
        <v>166</v>
      </c>
      <c r="G29" s="259" t="s">
        <v>167</v>
      </c>
      <c r="H29" s="259" t="s">
        <v>168</v>
      </c>
      <c r="I29" s="259" t="s">
        <v>169</v>
      </c>
      <c r="J29" s="259" t="s">
        <v>170</v>
      </c>
      <c r="K29" s="259" t="s">
        <v>174</v>
      </c>
      <c r="L29" s="259" t="s">
        <v>175</v>
      </c>
      <c r="M29" s="259" t="s">
        <v>176</v>
      </c>
      <c r="N29" s="259" t="s">
        <v>177</v>
      </c>
      <c r="O29" s="259" t="s">
        <v>178</v>
      </c>
      <c r="P29" s="259" t="s">
        <v>179</v>
      </c>
      <c r="Q29" s="236" t="s">
        <v>180</v>
      </c>
      <c r="R29" s="260"/>
      <c r="S29" s="236" t="s">
        <v>181</v>
      </c>
      <c r="T29" s="236" t="s">
        <v>182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194</v>
      </c>
      <c r="B31" s="249" t="s">
        <v>183</v>
      </c>
      <c r="C31" s="250" t="s">
        <v>184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185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186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195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187</v>
      </c>
      <c r="C35" s="32" t="s">
        <v>196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188</v>
      </c>
      <c r="C36" s="27" t="s">
        <v>189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190</v>
      </c>
      <c r="C37" s="32" t="s">
        <v>191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180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198</v>
      </c>
      <c r="B40" s="223" t="s">
        <v>183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180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199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488" t="s">
        <v>99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0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1"/>
  <sheetViews>
    <sheetView showGridLines="0" tabSelected="1" zoomScale="80" zoomScaleNormal="80" workbookViewId="0">
      <pane xSplit="4" topLeftCell="E1" activePane="topRight" state="frozen"/>
      <selection activeCell="AB35" sqref="AB35"/>
      <selection pane="topRight" activeCell="Z18" sqref="Z18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3" customWidth="1"/>
    <col min="19" max="19" width="9.25" style="313" customWidth="1"/>
    <col min="20" max="20" width="9.25" style="381" customWidth="1"/>
    <col min="21" max="21" width="9.25" style="428" customWidth="1"/>
    <col min="22" max="22" width="9.125" style="313" bestFit="1" customWidth="1"/>
    <col min="23" max="16384" width="9" style="313"/>
  </cols>
  <sheetData>
    <row r="1" spans="1:21" s="312" customFormat="1" ht="30.75" customHeight="1" thickBot="1">
      <c r="A1" s="309" t="s">
        <v>235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9" t="s">
        <v>53</v>
      </c>
    </row>
    <row r="2" spans="1:21" ht="4.5" customHeight="1">
      <c r="Q2" s="314"/>
      <c r="R2" s="395"/>
      <c r="S2" s="314"/>
      <c r="T2" s="315"/>
      <c r="U2" s="410"/>
    </row>
    <row r="3" spans="1:21" ht="20.25" customHeight="1">
      <c r="E3" s="451" t="s">
        <v>232</v>
      </c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3"/>
      <c r="R3" s="396"/>
      <c r="S3" s="432" t="s">
        <v>242</v>
      </c>
      <c r="T3" s="433"/>
      <c r="U3" s="434"/>
    </row>
    <row r="4" spans="1:21" ht="19.5">
      <c r="A4" s="435" t="s">
        <v>16</v>
      </c>
      <c r="B4" s="436"/>
      <c r="C4" s="437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7"/>
      <c r="S4" s="319" t="s">
        <v>233</v>
      </c>
      <c r="T4" s="319" t="s">
        <v>29</v>
      </c>
      <c r="U4" s="411" t="s">
        <v>234</v>
      </c>
    </row>
    <row r="5" spans="1:2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2"/>
    </row>
    <row r="6" spans="1:21" ht="15.75" customHeight="1">
      <c r="A6" s="324" t="s">
        <v>16</v>
      </c>
      <c r="B6" s="438" t="s">
        <v>32</v>
      </c>
      <c r="C6" s="325" t="s">
        <v>33</v>
      </c>
      <c r="D6" s="316">
        <f>D24+D40</f>
        <v>0</v>
      </c>
      <c r="E6" s="326">
        <f t="shared" ref="E6:J6" si="0">E24+E40+E54</f>
        <v>1786</v>
      </c>
      <c r="F6" s="326">
        <f t="shared" si="0"/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ref="K6:P6" si="1">K24+K40+K54</f>
        <v>867</v>
      </c>
      <c r="L6" s="326">
        <f t="shared" si="1"/>
        <v>584</v>
      </c>
      <c r="M6" s="326">
        <f t="shared" si="1"/>
        <v>562</v>
      </c>
      <c r="N6" s="326">
        <f t="shared" si="1"/>
        <v>424</v>
      </c>
      <c r="O6" s="326">
        <f t="shared" si="1"/>
        <v>814</v>
      </c>
      <c r="P6" s="326">
        <f t="shared" si="1"/>
        <v>932</v>
      </c>
      <c r="Q6" s="327">
        <f t="shared" ref="Q6:Q18" si="2">SUM(E6:P6)</f>
        <v>9687</v>
      </c>
      <c r="R6" s="392"/>
      <c r="S6" s="327">
        <f t="shared" ref="S6:S13" si="3">S24+S40</f>
        <v>1923</v>
      </c>
      <c r="T6" s="329">
        <f>IFERROR(P6/S6-1,"")</f>
        <v>-0.51534061362454497</v>
      </c>
      <c r="U6" s="413">
        <f t="shared" ref="U6:U13" si="4">U24+U40</f>
        <v>1583</v>
      </c>
    </row>
    <row r="7" spans="1:21" ht="15.75" hidden="1" customHeight="1">
      <c r="A7" s="330"/>
      <c r="B7" s="439"/>
      <c r="C7" s="331" t="s">
        <v>34</v>
      </c>
      <c r="D7" s="316"/>
      <c r="E7" s="332">
        <f t="shared" ref="E7:J7" si="5">E25+E41</f>
        <v>0</v>
      </c>
      <c r="F7" s="332">
        <f t="shared" si="5"/>
        <v>0</v>
      </c>
      <c r="G7" s="332">
        <f t="shared" si="5"/>
        <v>0</v>
      </c>
      <c r="H7" s="332">
        <f t="shared" si="5"/>
        <v>0</v>
      </c>
      <c r="I7" s="332">
        <f t="shared" si="5"/>
        <v>0</v>
      </c>
      <c r="J7" s="332">
        <f t="shared" si="5"/>
        <v>0</v>
      </c>
      <c r="K7" s="332">
        <f t="shared" ref="K7:P7" si="6">K25+K41</f>
        <v>0</v>
      </c>
      <c r="L7" s="332">
        <f t="shared" si="6"/>
        <v>0</v>
      </c>
      <c r="M7" s="332">
        <f t="shared" si="6"/>
        <v>0</v>
      </c>
      <c r="N7" s="332">
        <f t="shared" si="6"/>
        <v>0</v>
      </c>
      <c r="O7" s="332">
        <f t="shared" si="6"/>
        <v>0</v>
      </c>
      <c r="P7" s="332">
        <f t="shared" si="6"/>
        <v>0</v>
      </c>
      <c r="Q7" s="333">
        <f t="shared" si="2"/>
        <v>0</v>
      </c>
      <c r="R7" s="392"/>
      <c r="S7" s="333">
        <f t="shared" si="3"/>
        <v>0</v>
      </c>
      <c r="T7" s="334" t="str">
        <f t="shared" ref="T7:T8" si="7">IFERROR(H7/S7-1,"")</f>
        <v/>
      </c>
      <c r="U7" s="414">
        <f t="shared" si="4"/>
        <v>0</v>
      </c>
    </row>
    <row r="8" spans="1:21" ht="15.75" hidden="1" customHeight="1">
      <c r="A8" s="330"/>
      <c r="B8" s="439"/>
      <c r="C8" s="331" t="s">
        <v>35</v>
      </c>
      <c r="D8" s="316"/>
      <c r="E8" s="332">
        <f t="shared" ref="E8:J8" si="8">E26+E42+E55</f>
        <v>30</v>
      </c>
      <c r="F8" s="332">
        <f t="shared" si="8"/>
        <v>0</v>
      </c>
      <c r="G8" s="332">
        <f t="shared" si="8"/>
        <v>30</v>
      </c>
      <c r="H8" s="332">
        <f t="shared" si="8"/>
        <v>30</v>
      </c>
      <c r="I8" s="332">
        <f t="shared" si="8"/>
        <v>60</v>
      </c>
      <c r="J8" s="332">
        <f t="shared" si="8"/>
        <v>30</v>
      </c>
      <c r="K8" s="332">
        <f t="shared" ref="K8:P8" si="9">K26+K42+K55</f>
        <v>60</v>
      </c>
      <c r="L8" s="332">
        <f t="shared" si="9"/>
        <v>60</v>
      </c>
      <c r="M8" s="332">
        <f t="shared" si="9"/>
        <v>0</v>
      </c>
      <c r="N8" s="332">
        <f t="shared" si="9"/>
        <v>30</v>
      </c>
      <c r="O8" s="332">
        <f t="shared" si="9"/>
        <v>30</v>
      </c>
      <c r="P8" s="332">
        <f t="shared" si="9"/>
        <v>30</v>
      </c>
      <c r="Q8" s="333">
        <f t="shared" si="2"/>
        <v>390</v>
      </c>
      <c r="R8" s="392"/>
      <c r="S8" s="333">
        <f t="shared" si="3"/>
        <v>0</v>
      </c>
      <c r="T8" s="335" t="str">
        <f t="shared" si="7"/>
        <v/>
      </c>
      <c r="U8" s="414">
        <f t="shared" si="4"/>
        <v>0</v>
      </c>
    </row>
    <row r="9" spans="1:21" ht="15.75" customHeight="1">
      <c r="A9" s="330"/>
      <c r="B9" s="439"/>
      <c r="C9" s="331" t="s">
        <v>86</v>
      </c>
      <c r="D9" s="316"/>
      <c r="E9" s="332">
        <f t="shared" ref="E9:J9" si="10">E27+E43</f>
        <v>1639</v>
      </c>
      <c r="F9" s="332">
        <f t="shared" si="10"/>
        <v>597</v>
      </c>
      <c r="G9" s="332">
        <f t="shared" si="10"/>
        <v>1531</v>
      </c>
      <c r="H9" s="332">
        <f t="shared" si="10"/>
        <v>633</v>
      </c>
      <c r="I9" s="332">
        <f t="shared" si="10"/>
        <v>2010</v>
      </c>
      <c r="J9" s="332">
        <f t="shared" si="10"/>
        <v>1381</v>
      </c>
      <c r="K9" s="332">
        <f t="shared" ref="K9:P9" si="11">K27+K43</f>
        <v>1377</v>
      </c>
      <c r="L9" s="332">
        <f t="shared" si="11"/>
        <v>1785</v>
      </c>
      <c r="M9" s="332">
        <f t="shared" si="11"/>
        <v>1198</v>
      </c>
      <c r="N9" s="332">
        <f t="shared" si="11"/>
        <v>946</v>
      </c>
      <c r="O9" s="332">
        <f t="shared" si="11"/>
        <v>1615</v>
      </c>
      <c r="P9" s="332">
        <f t="shared" si="11"/>
        <v>1884</v>
      </c>
      <c r="Q9" s="333">
        <f t="shared" si="2"/>
        <v>16596</v>
      </c>
      <c r="R9" s="392"/>
      <c r="S9" s="333">
        <f t="shared" si="3"/>
        <v>2274</v>
      </c>
      <c r="T9" s="334">
        <f t="shared" ref="T9:T19" si="12">IFERROR(P9/S9-1,"")</f>
        <v>-0.17150395778364114</v>
      </c>
      <c r="U9" s="414">
        <f t="shared" si="4"/>
        <v>3337</v>
      </c>
    </row>
    <row r="10" spans="1:21" ht="15.75" customHeight="1">
      <c r="A10" s="330"/>
      <c r="B10" s="336"/>
      <c r="C10" s="331" t="s">
        <v>112</v>
      </c>
      <c r="D10" s="316"/>
      <c r="E10" s="332">
        <f t="shared" ref="E10:J10" si="13">E28+E44</f>
        <v>1318</v>
      </c>
      <c r="F10" s="332">
        <f t="shared" si="13"/>
        <v>638</v>
      </c>
      <c r="G10" s="332">
        <f t="shared" si="13"/>
        <v>1517</v>
      </c>
      <c r="H10" s="332">
        <f t="shared" si="13"/>
        <v>877</v>
      </c>
      <c r="I10" s="332">
        <f t="shared" si="13"/>
        <v>1514</v>
      </c>
      <c r="J10" s="332">
        <f t="shared" si="13"/>
        <v>1745</v>
      </c>
      <c r="K10" s="332">
        <f t="shared" ref="K10:P10" si="14">K28+K44</f>
        <v>1645</v>
      </c>
      <c r="L10" s="332">
        <f t="shared" si="14"/>
        <v>1590</v>
      </c>
      <c r="M10" s="332">
        <f t="shared" si="14"/>
        <v>1125</v>
      </c>
      <c r="N10" s="332">
        <f t="shared" si="14"/>
        <v>955</v>
      </c>
      <c r="O10" s="332">
        <f t="shared" si="14"/>
        <v>1904</v>
      </c>
      <c r="P10" s="332">
        <f t="shared" si="14"/>
        <v>1826</v>
      </c>
      <c r="Q10" s="333">
        <f>SUM(E10:P10)</f>
        <v>16654</v>
      </c>
      <c r="R10" s="392"/>
      <c r="S10" s="333">
        <f t="shared" si="3"/>
        <v>2086</v>
      </c>
      <c r="T10" s="335">
        <f t="shared" si="12"/>
        <v>-0.12464046021093</v>
      </c>
      <c r="U10" s="414">
        <f t="shared" si="4"/>
        <v>3606</v>
      </c>
    </row>
    <row r="11" spans="1:21" ht="15.75" customHeight="1">
      <c r="A11" s="330"/>
      <c r="B11" s="385"/>
      <c r="C11" s="331" t="s">
        <v>236</v>
      </c>
      <c r="D11" s="316"/>
      <c r="E11" s="332">
        <f>E29+E45</f>
        <v>694</v>
      </c>
      <c r="F11" s="332">
        <f t="shared" ref="F11:J11" si="15">F29+F45</f>
        <v>431</v>
      </c>
      <c r="G11" s="332">
        <f t="shared" si="15"/>
        <v>854</v>
      </c>
      <c r="H11" s="332">
        <f t="shared" si="15"/>
        <v>439</v>
      </c>
      <c r="I11" s="332">
        <f t="shared" si="15"/>
        <v>802</v>
      </c>
      <c r="J11" s="332">
        <f t="shared" si="15"/>
        <v>560</v>
      </c>
      <c r="K11" s="332">
        <f t="shared" ref="K11:P11" si="16">K29+K45</f>
        <v>629</v>
      </c>
      <c r="L11" s="332">
        <f t="shared" si="16"/>
        <v>622</v>
      </c>
      <c r="M11" s="332">
        <f t="shared" si="16"/>
        <v>462</v>
      </c>
      <c r="N11" s="332">
        <f t="shared" si="16"/>
        <v>232</v>
      </c>
      <c r="O11" s="332">
        <f t="shared" si="16"/>
        <v>675</v>
      </c>
      <c r="P11" s="332">
        <f t="shared" si="16"/>
        <v>681</v>
      </c>
      <c r="Q11" s="333">
        <f t="shared" ref="Q11:Q16" si="17">SUM(E11:P11)</f>
        <v>7081</v>
      </c>
      <c r="R11" s="392"/>
      <c r="S11" s="333">
        <f t="shared" si="3"/>
        <v>1043</v>
      </c>
      <c r="T11" s="335">
        <f t="shared" si="12"/>
        <v>-0.34707574304889743</v>
      </c>
      <c r="U11" s="414">
        <f t="shared" si="4"/>
        <v>330</v>
      </c>
    </row>
    <row r="12" spans="1:21" ht="15.75" customHeight="1">
      <c r="A12" s="330"/>
      <c r="B12" s="385"/>
      <c r="C12" s="331" t="s">
        <v>47</v>
      </c>
      <c r="D12" s="386"/>
      <c r="E12" s="332">
        <f>E30+E46</f>
        <v>0</v>
      </c>
      <c r="F12" s="332">
        <f t="shared" ref="F12:J12" si="18">F30+F46</f>
        <v>0</v>
      </c>
      <c r="G12" s="332">
        <f t="shared" si="18"/>
        <v>0</v>
      </c>
      <c r="H12" s="332">
        <f t="shared" si="18"/>
        <v>0</v>
      </c>
      <c r="I12" s="332">
        <f t="shared" si="18"/>
        <v>0</v>
      </c>
      <c r="J12" s="332">
        <f t="shared" si="18"/>
        <v>0</v>
      </c>
      <c r="K12" s="332">
        <f t="shared" ref="K12:P12" si="19">K30+K46</f>
        <v>0</v>
      </c>
      <c r="L12" s="332">
        <f t="shared" si="19"/>
        <v>0</v>
      </c>
      <c r="M12" s="332">
        <f t="shared" si="19"/>
        <v>0</v>
      </c>
      <c r="N12" s="332">
        <f t="shared" si="19"/>
        <v>0</v>
      </c>
      <c r="O12" s="332">
        <f t="shared" si="19"/>
        <v>0</v>
      </c>
      <c r="P12" s="332">
        <f t="shared" si="19"/>
        <v>0</v>
      </c>
      <c r="Q12" s="333">
        <f t="shared" si="17"/>
        <v>0</v>
      </c>
      <c r="R12" s="392"/>
      <c r="S12" s="333">
        <f t="shared" si="3"/>
        <v>0</v>
      </c>
      <c r="T12" s="335" t="str">
        <f t="shared" si="12"/>
        <v/>
      </c>
      <c r="U12" s="414">
        <f t="shared" si="4"/>
        <v>0</v>
      </c>
    </row>
    <row r="13" spans="1:21" ht="15.75" customHeight="1">
      <c r="A13" s="330"/>
      <c r="B13" s="385"/>
      <c r="C13" s="331" t="s">
        <v>217</v>
      </c>
      <c r="D13" s="386"/>
      <c r="E13" s="332">
        <f>E31+E47</f>
        <v>1508</v>
      </c>
      <c r="F13" s="332">
        <f t="shared" ref="F13:J13" si="20">F31+F47</f>
        <v>294</v>
      </c>
      <c r="G13" s="332">
        <f t="shared" si="20"/>
        <v>1198</v>
      </c>
      <c r="H13" s="332">
        <f t="shared" si="20"/>
        <v>863</v>
      </c>
      <c r="I13" s="332">
        <f t="shared" si="20"/>
        <v>1573</v>
      </c>
      <c r="J13" s="332">
        <f t="shared" si="20"/>
        <v>1642</v>
      </c>
      <c r="K13" s="332">
        <f t="shared" ref="K13:P13" si="21">K31+K47</f>
        <v>1673</v>
      </c>
      <c r="L13" s="332">
        <f t="shared" si="21"/>
        <v>1544</v>
      </c>
      <c r="M13" s="332">
        <f t="shared" si="21"/>
        <v>1336</v>
      </c>
      <c r="N13" s="332">
        <f t="shared" si="21"/>
        <v>1080</v>
      </c>
      <c r="O13" s="332">
        <f t="shared" si="21"/>
        <v>1760</v>
      </c>
      <c r="P13" s="332">
        <f t="shared" si="21"/>
        <v>1602</v>
      </c>
      <c r="Q13" s="333">
        <f t="shared" si="17"/>
        <v>16073</v>
      </c>
      <c r="R13" s="392"/>
      <c r="S13" s="333">
        <f t="shared" si="3"/>
        <v>1755</v>
      </c>
      <c r="T13" s="335">
        <f t="shared" si="12"/>
        <v>-8.7179487179487203E-2</v>
      </c>
      <c r="U13" s="414">
        <f t="shared" si="4"/>
        <v>2456</v>
      </c>
    </row>
    <row r="14" spans="1:21" ht="15.75" customHeight="1">
      <c r="A14" s="330"/>
      <c r="B14" s="388" t="s">
        <v>241</v>
      </c>
      <c r="C14" s="389" t="s">
        <v>240</v>
      </c>
      <c r="D14" s="390"/>
      <c r="E14" s="391">
        <f t="shared" ref="E14:K14" si="22">E33+E49</f>
        <v>0</v>
      </c>
      <c r="F14" s="391">
        <f t="shared" si="22"/>
        <v>0</v>
      </c>
      <c r="G14" s="391">
        <f t="shared" si="22"/>
        <v>0</v>
      </c>
      <c r="H14" s="391">
        <f t="shared" si="22"/>
        <v>0</v>
      </c>
      <c r="I14" s="391">
        <f t="shared" si="22"/>
        <v>0</v>
      </c>
      <c r="J14" s="391">
        <f t="shared" si="22"/>
        <v>0</v>
      </c>
      <c r="K14" s="391">
        <f t="shared" si="22"/>
        <v>0</v>
      </c>
      <c r="L14" s="391">
        <f>L33+L49</f>
        <v>0</v>
      </c>
      <c r="M14" s="391">
        <f t="shared" ref="M14:P14" si="23">M33+M49</f>
        <v>155</v>
      </c>
      <c r="N14" s="391">
        <f t="shared" si="23"/>
        <v>74</v>
      </c>
      <c r="O14" s="391">
        <f t="shared" si="23"/>
        <v>0</v>
      </c>
      <c r="P14" s="391">
        <f t="shared" si="23"/>
        <v>0</v>
      </c>
      <c r="Q14" s="392">
        <f t="shared" si="17"/>
        <v>229</v>
      </c>
      <c r="R14" s="392"/>
      <c r="S14" s="392">
        <v>0</v>
      </c>
      <c r="T14" s="404" t="str">
        <f t="shared" si="12"/>
        <v/>
      </c>
      <c r="U14" s="415">
        <v>0</v>
      </c>
    </row>
    <row r="15" spans="1:21" ht="15.75" customHeight="1">
      <c r="A15" s="330"/>
      <c r="B15" s="385"/>
      <c r="C15" s="331" t="s">
        <v>237</v>
      </c>
      <c r="D15" s="386"/>
      <c r="E15" s="332">
        <f>E32+E48</f>
        <v>1703</v>
      </c>
      <c r="F15" s="332">
        <f t="shared" ref="F15:J15" si="24">F32+F48</f>
        <v>310</v>
      </c>
      <c r="G15" s="332">
        <f t="shared" si="24"/>
        <v>1070</v>
      </c>
      <c r="H15" s="332">
        <f t="shared" si="24"/>
        <v>971</v>
      </c>
      <c r="I15" s="332">
        <f t="shared" si="24"/>
        <v>1968</v>
      </c>
      <c r="J15" s="332">
        <f t="shared" si="24"/>
        <v>2350</v>
      </c>
      <c r="K15" s="332">
        <f t="shared" ref="K15:P15" si="25">K32+K48</f>
        <v>1904</v>
      </c>
      <c r="L15" s="332">
        <f t="shared" si="25"/>
        <v>1550</v>
      </c>
      <c r="M15" s="332">
        <f t="shared" si="25"/>
        <v>1112</v>
      </c>
      <c r="N15" s="332">
        <f t="shared" si="25"/>
        <v>1038</v>
      </c>
      <c r="O15" s="332">
        <f t="shared" si="25"/>
        <v>1980</v>
      </c>
      <c r="P15" s="332">
        <f t="shared" si="25"/>
        <v>1830</v>
      </c>
      <c r="Q15" s="333">
        <f t="shared" si="17"/>
        <v>17786</v>
      </c>
      <c r="R15" s="392"/>
      <c r="S15" s="333">
        <f>S32+S48</f>
        <v>1480</v>
      </c>
      <c r="T15" s="335">
        <f t="shared" si="12"/>
        <v>0.2364864864864864</v>
      </c>
      <c r="U15" s="414">
        <f>U32+U48</f>
        <v>1611</v>
      </c>
    </row>
    <row r="16" spans="1:21" ht="15.75" customHeight="1">
      <c r="A16" s="330"/>
      <c r="B16" s="336" t="s">
        <v>37</v>
      </c>
      <c r="C16" s="331" t="s">
        <v>58</v>
      </c>
      <c r="D16" s="316"/>
      <c r="E16" s="332">
        <f>E34+E50</f>
        <v>0</v>
      </c>
      <c r="F16" s="332">
        <f t="shared" ref="F16:J16" si="26">F34+F50</f>
        <v>0</v>
      </c>
      <c r="G16" s="332">
        <f t="shared" si="26"/>
        <v>0</v>
      </c>
      <c r="H16" s="332">
        <f t="shared" si="26"/>
        <v>0</v>
      </c>
      <c r="I16" s="332">
        <f t="shared" si="26"/>
        <v>0</v>
      </c>
      <c r="J16" s="332">
        <f t="shared" si="26"/>
        <v>0</v>
      </c>
      <c r="K16" s="332">
        <f t="shared" ref="K16:P16" si="27">K34+K50</f>
        <v>0</v>
      </c>
      <c r="L16" s="332">
        <f t="shared" si="27"/>
        <v>0</v>
      </c>
      <c r="M16" s="332">
        <f t="shared" si="27"/>
        <v>0</v>
      </c>
      <c r="N16" s="332">
        <f t="shared" si="27"/>
        <v>0</v>
      </c>
      <c r="O16" s="332">
        <f t="shared" si="27"/>
        <v>0</v>
      </c>
      <c r="P16" s="332">
        <f t="shared" si="27"/>
        <v>0</v>
      </c>
      <c r="Q16" s="333">
        <f t="shared" si="17"/>
        <v>0</v>
      </c>
      <c r="R16" s="392"/>
      <c r="S16" s="333">
        <f>S34+S50</f>
        <v>0</v>
      </c>
      <c r="T16" s="335" t="str">
        <f t="shared" si="12"/>
        <v/>
      </c>
      <c r="U16" s="414">
        <f>U34+U50</f>
        <v>0</v>
      </c>
    </row>
    <row r="17" spans="1:26" ht="15.75" hidden="1" customHeight="1">
      <c r="A17" s="330"/>
      <c r="B17" s="337" t="s">
        <v>38</v>
      </c>
      <c r="C17" s="341" t="s">
        <v>116</v>
      </c>
      <c r="D17" s="316"/>
      <c r="E17" s="338">
        <f>E35+E51</f>
        <v>0</v>
      </c>
      <c r="F17" s="338">
        <f t="shared" ref="F17:P17" si="28">F35+F51</f>
        <v>0</v>
      </c>
      <c r="G17" s="338">
        <f t="shared" si="28"/>
        <v>0</v>
      </c>
      <c r="H17" s="338">
        <f t="shared" si="28"/>
        <v>0</v>
      </c>
      <c r="I17" s="338">
        <f t="shared" si="28"/>
        <v>0</v>
      </c>
      <c r="J17" s="338">
        <f t="shared" si="28"/>
        <v>0</v>
      </c>
      <c r="K17" s="338">
        <f t="shared" si="28"/>
        <v>0</v>
      </c>
      <c r="L17" s="338">
        <f t="shared" si="28"/>
        <v>0</v>
      </c>
      <c r="M17" s="338">
        <f t="shared" si="28"/>
        <v>0</v>
      </c>
      <c r="N17" s="338">
        <f t="shared" si="28"/>
        <v>0</v>
      </c>
      <c r="O17" s="338">
        <f t="shared" si="28"/>
        <v>0</v>
      </c>
      <c r="P17" s="338">
        <f t="shared" si="28"/>
        <v>0</v>
      </c>
      <c r="Q17" s="339">
        <f t="shared" si="2"/>
        <v>0</v>
      </c>
      <c r="R17" s="392"/>
      <c r="S17" s="328">
        <f>S35+S51</f>
        <v>0</v>
      </c>
      <c r="T17" s="340" t="str">
        <f t="shared" si="12"/>
        <v/>
      </c>
      <c r="U17" s="416">
        <f>U35+U51</f>
        <v>0</v>
      </c>
    </row>
    <row r="18" spans="1:26" ht="15.75" customHeight="1">
      <c r="A18" s="342"/>
      <c r="B18" s="440" t="s">
        <v>95</v>
      </c>
      <c r="C18" s="441"/>
      <c r="D18" s="316"/>
      <c r="E18" s="343">
        <f>E36+E52</f>
        <v>8648</v>
      </c>
      <c r="F18" s="343">
        <f t="shared" ref="F18:P18" si="29">F36+F52</f>
        <v>2789</v>
      </c>
      <c r="G18" s="343">
        <f t="shared" si="29"/>
        <v>7122</v>
      </c>
      <c r="H18" s="343">
        <f t="shared" si="29"/>
        <v>4351</v>
      </c>
      <c r="I18" s="343">
        <f t="shared" si="29"/>
        <v>8750</v>
      </c>
      <c r="J18" s="343">
        <f t="shared" si="29"/>
        <v>8474</v>
      </c>
      <c r="K18" s="343">
        <f t="shared" si="29"/>
        <v>8095</v>
      </c>
      <c r="L18" s="343">
        <f t="shared" si="29"/>
        <v>7675</v>
      </c>
      <c r="M18" s="343">
        <f t="shared" si="29"/>
        <v>5950</v>
      </c>
      <c r="N18" s="343">
        <f t="shared" si="29"/>
        <v>4749</v>
      </c>
      <c r="O18" s="343">
        <f t="shared" si="29"/>
        <v>8748</v>
      </c>
      <c r="P18" s="343">
        <f t="shared" si="29"/>
        <v>8755</v>
      </c>
      <c r="Q18" s="344">
        <f t="shared" si="2"/>
        <v>84106</v>
      </c>
      <c r="R18" s="392"/>
      <c r="S18" s="345">
        <f>SUM(S6:S17)</f>
        <v>10561</v>
      </c>
      <c r="T18" s="405">
        <f t="shared" si="12"/>
        <v>-0.17100653347220907</v>
      </c>
      <c r="U18" s="417">
        <f>SUM(U6:U17)</f>
        <v>12923</v>
      </c>
    </row>
    <row r="19" spans="1:26" ht="15.75" customHeight="1">
      <c r="A19" s="346"/>
      <c r="B19" s="442" t="s">
        <v>81</v>
      </c>
      <c r="C19" s="443"/>
      <c r="D19" s="347"/>
      <c r="E19" s="348">
        <f t="shared" ref="E19:P19" si="30">E18+E56</f>
        <v>8678</v>
      </c>
      <c r="F19" s="348">
        <f t="shared" si="30"/>
        <v>2789</v>
      </c>
      <c r="G19" s="348">
        <f t="shared" si="30"/>
        <v>7152</v>
      </c>
      <c r="H19" s="348">
        <f t="shared" si="30"/>
        <v>4381</v>
      </c>
      <c r="I19" s="348">
        <f t="shared" si="30"/>
        <v>8810</v>
      </c>
      <c r="J19" s="348">
        <f t="shared" si="30"/>
        <v>8504</v>
      </c>
      <c r="K19" s="348">
        <f t="shared" si="30"/>
        <v>8155</v>
      </c>
      <c r="L19" s="348">
        <f t="shared" si="30"/>
        <v>7735</v>
      </c>
      <c r="M19" s="348">
        <f t="shared" si="30"/>
        <v>5950</v>
      </c>
      <c r="N19" s="348">
        <f t="shared" si="30"/>
        <v>4779</v>
      </c>
      <c r="O19" s="348">
        <f t="shared" si="30"/>
        <v>8778</v>
      </c>
      <c r="P19" s="348">
        <f t="shared" si="30"/>
        <v>8785</v>
      </c>
      <c r="Q19" s="349">
        <f>SUM(E19:P19)</f>
        <v>84496</v>
      </c>
      <c r="R19" s="399"/>
      <c r="S19" s="349">
        <f>S18+S56</f>
        <v>10591</v>
      </c>
      <c r="T19" s="350">
        <f t="shared" si="12"/>
        <v>-0.17052214144084599</v>
      </c>
      <c r="U19" s="418">
        <f>U18+U56</f>
        <v>12923</v>
      </c>
    </row>
    <row r="20" spans="1:26" ht="12" customHeight="1">
      <c r="A20" s="351"/>
      <c r="B20" s="351"/>
      <c r="C20" s="351"/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400"/>
      <c r="S20" s="353"/>
      <c r="T20" s="353"/>
      <c r="U20" s="419"/>
    </row>
    <row r="21" spans="1:26" ht="12" customHeight="1">
      <c r="A21" s="354"/>
      <c r="B21" s="354"/>
      <c r="C21" s="354"/>
      <c r="D21" s="355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400"/>
      <c r="S21" s="356"/>
      <c r="T21" s="356"/>
      <c r="U21" s="420"/>
    </row>
    <row r="22" spans="1:26" ht="19.5">
      <c r="A22" s="435" t="s">
        <v>39</v>
      </c>
      <c r="B22" s="436"/>
      <c r="C22" s="437"/>
      <c r="D22" s="316"/>
      <c r="E22" s="317" t="s">
        <v>2</v>
      </c>
      <c r="F22" s="318" t="s">
        <v>18</v>
      </c>
      <c r="G22" s="318" t="s">
        <v>19</v>
      </c>
      <c r="H22" s="318" t="s">
        <v>20</v>
      </c>
      <c r="I22" s="318" t="s">
        <v>21</v>
      </c>
      <c r="J22" s="318" t="s">
        <v>22</v>
      </c>
      <c r="K22" s="318" t="s">
        <v>8</v>
      </c>
      <c r="L22" s="318" t="s">
        <v>24</v>
      </c>
      <c r="M22" s="318" t="s">
        <v>25</v>
      </c>
      <c r="N22" s="318" t="s">
        <v>26</v>
      </c>
      <c r="O22" s="318" t="s">
        <v>27</v>
      </c>
      <c r="P22" s="318" t="s">
        <v>28</v>
      </c>
      <c r="Q22" s="319" t="s">
        <v>16</v>
      </c>
      <c r="R22" s="397"/>
      <c r="S22" s="319" t="s">
        <v>233</v>
      </c>
      <c r="T22" s="319" t="s">
        <v>29</v>
      </c>
      <c r="U22" s="411" t="s">
        <v>234</v>
      </c>
    </row>
    <row r="23" spans="1:26" ht="2.25" customHeight="1">
      <c r="A23" s="316"/>
      <c r="B23" s="316"/>
      <c r="C23" s="316"/>
      <c r="D23" s="316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400"/>
      <c r="S23" s="357"/>
      <c r="T23" s="358"/>
      <c r="U23" s="421"/>
    </row>
    <row r="24" spans="1:26" ht="15.75" customHeight="1">
      <c r="A24" s="324" t="s">
        <v>43</v>
      </c>
      <c r="B24" s="438" t="s">
        <v>32</v>
      </c>
      <c r="C24" s="325" t="s">
        <v>33</v>
      </c>
      <c r="D24" s="316"/>
      <c r="E24" s="326">
        <v>1026</v>
      </c>
      <c r="F24" s="326">
        <v>415</v>
      </c>
      <c r="G24" s="326">
        <v>560</v>
      </c>
      <c r="H24" s="326">
        <v>390</v>
      </c>
      <c r="I24" s="332">
        <v>555</v>
      </c>
      <c r="J24" s="326">
        <v>421</v>
      </c>
      <c r="K24" s="326">
        <v>357</v>
      </c>
      <c r="L24" s="326">
        <v>366</v>
      </c>
      <c r="M24" s="326">
        <v>291</v>
      </c>
      <c r="N24" s="326">
        <v>328</v>
      </c>
      <c r="O24" s="326">
        <v>468</v>
      </c>
      <c r="P24" s="326">
        <v>370</v>
      </c>
      <c r="Q24" s="327">
        <f t="shared" ref="Q24:Q34" si="31">SUM(E24:P24)</f>
        <v>5547</v>
      </c>
      <c r="R24" s="392"/>
      <c r="S24" s="408">
        <v>1851</v>
      </c>
      <c r="T24" s="407">
        <f t="shared" ref="T24:T36" si="32">IFERROR(P24/S24-1,"")</f>
        <v>-0.80010804970286331</v>
      </c>
      <c r="U24" s="413">
        <v>1455</v>
      </c>
    </row>
    <row r="25" spans="1:26" ht="15.75" hidden="1" customHeight="1">
      <c r="A25" s="330"/>
      <c r="B25" s="439"/>
      <c r="C25" s="331" t="s">
        <v>34</v>
      </c>
      <c r="D25" s="316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3">
        <f t="shared" si="31"/>
        <v>0</v>
      </c>
      <c r="R25" s="392"/>
      <c r="S25" s="332"/>
      <c r="T25" s="335" t="str">
        <f t="shared" si="32"/>
        <v/>
      </c>
      <c r="U25" s="414"/>
    </row>
    <row r="26" spans="1:26" ht="15.75" hidden="1" customHeight="1">
      <c r="A26" s="330"/>
      <c r="B26" s="439"/>
      <c r="C26" s="331" t="s">
        <v>35</v>
      </c>
      <c r="D26" s="316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3">
        <f t="shared" si="31"/>
        <v>0</v>
      </c>
      <c r="R26" s="392"/>
      <c r="S26" s="332"/>
      <c r="T26" s="335" t="str">
        <f t="shared" si="32"/>
        <v/>
      </c>
      <c r="U26" s="414"/>
    </row>
    <row r="27" spans="1:26" ht="15.75" customHeight="1">
      <c r="A27" s="330"/>
      <c r="B27" s="439"/>
      <c r="C27" s="331" t="s">
        <v>224</v>
      </c>
      <c r="D27" s="316"/>
      <c r="E27" s="332">
        <v>797</v>
      </c>
      <c r="F27" s="332">
        <v>595</v>
      </c>
      <c r="G27" s="332">
        <v>820</v>
      </c>
      <c r="H27" s="332">
        <v>475</v>
      </c>
      <c r="I27" s="332">
        <v>765</v>
      </c>
      <c r="J27" s="332">
        <v>923</v>
      </c>
      <c r="K27" s="332">
        <v>751</v>
      </c>
      <c r="L27" s="332">
        <v>731</v>
      </c>
      <c r="M27" s="332">
        <v>536</v>
      </c>
      <c r="N27" s="332">
        <v>477</v>
      </c>
      <c r="O27" s="332">
        <v>803</v>
      </c>
      <c r="P27" s="332">
        <v>795</v>
      </c>
      <c r="Q27" s="333">
        <f t="shared" si="31"/>
        <v>8468</v>
      </c>
      <c r="R27" s="392"/>
      <c r="S27" s="332">
        <v>1529</v>
      </c>
      <c r="T27" s="335">
        <f t="shared" si="32"/>
        <v>-0.48005232177894053</v>
      </c>
      <c r="U27" s="414">
        <v>2514</v>
      </c>
    </row>
    <row r="28" spans="1:26" ht="15.75" customHeight="1">
      <c r="A28" s="330"/>
      <c r="B28" s="336"/>
      <c r="C28" s="331" t="s">
        <v>111</v>
      </c>
      <c r="D28" s="316"/>
      <c r="E28" s="332">
        <v>914</v>
      </c>
      <c r="F28" s="332">
        <v>630</v>
      </c>
      <c r="G28" s="332">
        <v>886</v>
      </c>
      <c r="H28" s="332">
        <v>627</v>
      </c>
      <c r="I28" s="332">
        <v>876</v>
      </c>
      <c r="J28" s="332">
        <v>1080</v>
      </c>
      <c r="K28" s="332">
        <v>1244</v>
      </c>
      <c r="L28" s="332">
        <v>946</v>
      </c>
      <c r="M28" s="332">
        <v>652</v>
      </c>
      <c r="N28" s="332">
        <v>649</v>
      </c>
      <c r="O28" s="332">
        <v>1340</v>
      </c>
      <c r="P28" s="332">
        <v>1350</v>
      </c>
      <c r="Q28" s="333">
        <f t="shared" si="31"/>
        <v>11194</v>
      </c>
      <c r="R28" s="392"/>
      <c r="S28" s="332">
        <v>1672</v>
      </c>
      <c r="T28" s="335">
        <f t="shared" si="32"/>
        <v>-0.1925837320574163</v>
      </c>
      <c r="U28" s="414">
        <v>2790</v>
      </c>
      <c r="W28" s="387"/>
      <c r="X28" s="387"/>
      <c r="Y28" s="387"/>
      <c r="Z28" s="387"/>
    </row>
    <row r="29" spans="1:26" ht="15.75" customHeight="1">
      <c r="A29" s="330"/>
      <c r="B29" s="385"/>
      <c r="C29" s="331" t="s">
        <v>236</v>
      </c>
      <c r="D29" s="316"/>
      <c r="E29" s="332">
        <v>619</v>
      </c>
      <c r="F29" s="332">
        <v>430</v>
      </c>
      <c r="G29" s="332">
        <v>544</v>
      </c>
      <c r="H29" s="332">
        <v>406</v>
      </c>
      <c r="I29" s="332">
        <v>525</v>
      </c>
      <c r="J29" s="332">
        <v>493</v>
      </c>
      <c r="K29" s="332">
        <v>472</v>
      </c>
      <c r="L29" s="332">
        <v>505</v>
      </c>
      <c r="M29" s="332">
        <v>319</v>
      </c>
      <c r="N29" s="332">
        <v>155</v>
      </c>
      <c r="O29" s="332">
        <v>507</v>
      </c>
      <c r="P29" s="332">
        <v>366</v>
      </c>
      <c r="Q29" s="333">
        <f t="shared" si="31"/>
        <v>5341</v>
      </c>
      <c r="R29" s="392"/>
      <c r="S29" s="332">
        <v>1008</v>
      </c>
      <c r="T29" s="335">
        <f t="shared" si="32"/>
        <v>-0.63690476190476186</v>
      </c>
      <c r="U29" s="422"/>
    </row>
    <row r="30" spans="1:26" ht="15.75" customHeight="1">
      <c r="A30" s="330"/>
      <c r="B30" s="385"/>
      <c r="C30" s="331" t="s">
        <v>218</v>
      </c>
      <c r="D30" s="386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3">
        <f t="shared" si="31"/>
        <v>0</v>
      </c>
      <c r="R30" s="392"/>
      <c r="S30" s="332"/>
      <c r="T30" s="335" t="str">
        <f t="shared" si="32"/>
        <v/>
      </c>
      <c r="U30" s="414"/>
    </row>
    <row r="31" spans="1:26" ht="15.75" customHeight="1">
      <c r="A31" s="330"/>
      <c r="B31" s="385"/>
      <c r="C31" s="331" t="s">
        <v>217</v>
      </c>
      <c r="D31" s="386"/>
      <c r="E31" s="332">
        <v>1274</v>
      </c>
      <c r="F31" s="332">
        <v>294</v>
      </c>
      <c r="G31" s="332">
        <v>884</v>
      </c>
      <c r="H31" s="332">
        <v>782</v>
      </c>
      <c r="I31" s="332">
        <v>1062</v>
      </c>
      <c r="J31" s="332">
        <v>1352</v>
      </c>
      <c r="K31" s="332">
        <v>1515</v>
      </c>
      <c r="L31" s="332">
        <v>1216</v>
      </c>
      <c r="M31" s="332">
        <v>1127</v>
      </c>
      <c r="N31" s="332">
        <v>883</v>
      </c>
      <c r="O31" s="332">
        <v>1618</v>
      </c>
      <c r="P31" s="332">
        <v>1488</v>
      </c>
      <c r="Q31" s="333">
        <f t="shared" si="31"/>
        <v>13495</v>
      </c>
      <c r="R31" s="392"/>
      <c r="S31" s="332">
        <v>1448</v>
      </c>
      <c r="T31" s="335">
        <f t="shared" si="32"/>
        <v>2.7624309392265234E-2</v>
      </c>
      <c r="U31" s="414">
        <v>2343</v>
      </c>
      <c r="W31" s="387"/>
      <c r="X31" s="387"/>
      <c r="Y31" s="387"/>
      <c r="Z31" s="387"/>
    </row>
    <row r="32" spans="1:26" ht="15.75" customHeight="1">
      <c r="A32" s="330"/>
      <c r="B32" s="385"/>
      <c r="C32" s="331" t="s">
        <v>237</v>
      </c>
      <c r="D32" s="386"/>
      <c r="E32" s="332">
        <v>1018</v>
      </c>
      <c r="F32" s="332">
        <v>309</v>
      </c>
      <c r="G32" s="332">
        <v>612</v>
      </c>
      <c r="H32" s="332">
        <v>638</v>
      </c>
      <c r="I32" s="332">
        <v>1173</v>
      </c>
      <c r="J32" s="332">
        <v>1455</v>
      </c>
      <c r="K32" s="332">
        <v>1313</v>
      </c>
      <c r="L32" s="332">
        <v>1097</v>
      </c>
      <c r="M32" s="332">
        <v>934</v>
      </c>
      <c r="N32" s="332">
        <v>787</v>
      </c>
      <c r="O32" s="332">
        <v>1541</v>
      </c>
      <c r="P32" s="332">
        <v>1441</v>
      </c>
      <c r="Q32" s="333">
        <f t="shared" si="31"/>
        <v>12318</v>
      </c>
      <c r="R32" s="392"/>
      <c r="S32" s="332">
        <v>941</v>
      </c>
      <c r="T32" s="335">
        <f t="shared" si="32"/>
        <v>0.53134962805526031</v>
      </c>
      <c r="U32" s="414">
        <v>1472</v>
      </c>
    </row>
    <row r="33" spans="1:27" ht="15.75" customHeight="1">
      <c r="A33" s="330"/>
      <c r="B33" s="388" t="s">
        <v>239</v>
      </c>
      <c r="C33" s="389" t="s">
        <v>240</v>
      </c>
      <c r="D33" s="390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2">
        <f t="shared" si="31"/>
        <v>0</v>
      </c>
      <c r="R33" s="392"/>
      <c r="S33" s="391"/>
      <c r="T33" s="393" t="str">
        <f t="shared" si="32"/>
        <v/>
      </c>
      <c r="U33" s="415"/>
    </row>
    <row r="34" spans="1:27" ht="15.75" customHeight="1">
      <c r="A34" s="330"/>
      <c r="B34" s="385" t="s">
        <v>37</v>
      </c>
      <c r="C34" s="331" t="s">
        <v>57</v>
      </c>
      <c r="D34" s="386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3">
        <f t="shared" si="31"/>
        <v>0</v>
      </c>
      <c r="R34" s="392"/>
      <c r="S34" s="332"/>
      <c r="T34" s="335" t="str">
        <f t="shared" si="32"/>
        <v/>
      </c>
      <c r="U34" s="423"/>
    </row>
    <row r="35" spans="1:27" ht="15.75" hidden="1" customHeight="1">
      <c r="A35" s="330"/>
      <c r="B35" s="337" t="s">
        <v>38</v>
      </c>
      <c r="C35" s="341" t="s">
        <v>116</v>
      </c>
      <c r="D35" s="316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9"/>
      <c r="R35" s="392"/>
      <c r="S35" s="338"/>
      <c r="T35" s="359" t="str">
        <f t="shared" si="32"/>
        <v/>
      </c>
      <c r="U35" s="424"/>
    </row>
    <row r="36" spans="1:27" ht="15.75" customHeight="1">
      <c r="A36" s="346"/>
      <c r="B36" s="449" t="s">
        <v>82</v>
      </c>
      <c r="C36" s="450"/>
      <c r="D36" s="360"/>
      <c r="E36" s="361">
        <f t="shared" ref="E36:P36" si="33">SUM(E24:E35)</f>
        <v>5648</v>
      </c>
      <c r="F36" s="361">
        <f t="shared" si="33"/>
        <v>2673</v>
      </c>
      <c r="G36" s="361">
        <f t="shared" si="33"/>
        <v>4306</v>
      </c>
      <c r="H36" s="361">
        <f t="shared" si="33"/>
        <v>3318</v>
      </c>
      <c r="I36" s="361">
        <f t="shared" si="33"/>
        <v>4956</v>
      </c>
      <c r="J36" s="361">
        <f t="shared" si="33"/>
        <v>5724</v>
      </c>
      <c r="K36" s="361">
        <f t="shared" si="33"/>
        <v>5652</v>
      </c>
      <c r="L36" s="361">
        <f t="shared" si="33"/>
        <v>4861</v>
      </c>
      <c r="M36" s="361">
        <f t="shared" si="33"/>
        <v>3859</v>
      </c>
      <c r="N36" s="361">
        <f t="shared" si="33"/>
        <v>3279</v>
      </c>
      <c r="O36" s="361">
        <f t="shared" si="33"/>
        <v>6277</v>
      </c>
      <c r="P36" s="361">
        <f t="shared" si="33"/>
        <v>5810</v>
      </c>
      <c r="Q36" s="362">
        <f>SUM(E36:P36)</f>
        <v>56363</v>
      </c>
      <c r="R36" s="401"/>
      <c r="S36" s="361">
        <f t="shared" ref="S36" si="34">SUM(S24:S35)</f>
        <v>8449</v>
      </c>
      <c r="T36" s="405">
        <f t="shared" si="32"/>
        <v>-0.31234465617232809</v>
      </c>
      <c r="U36" s="425">
        <f t="shared" ref="U36" si="35">SUM(U24:U35)</f>
        <v>10574</v>
      </c>
    </row>
    <row r="37" spans="1:27" ht="12" customHeight="1">
      <c r="A37" s="360"/>
      <c r="B37" s="360"/>
      <c r="C37" s="360"/>
      <c r="D37" s="316"/>
      <c r="E37" s="357"/>
      <c r="F37" s="357"/>
      <c r="G37" s="357"/>
      <c r="H37" s="364"/>
      <c r="I37" s="357"/>
      <c r="J37" s="357"/>
      <c r="K37" s="364"/>
      <c r="L37" s="357"/>
      <c r="M37" s="357"/>
      <c r="N37" s="357"/>
      <c r="O37" s="364"/>
      <c r="P37" s="357"/>
      <c r="Q37" s="365"/>
      <c r="R37" s="400"/>
      <c r="S37" s="366"/>
      <c r="T37" s="358"/>
      <c r="U37" s="421"/>
    </row>
    <row r="38" spans="1:27" ht="19.5">
      <c r="A38" s="435" t="s">
        <v>45</v>
      </c>
      <c r="B38" s="436"/>
      <c r="C38" s="437"/>
      <c r="D38" s="316"/>
      <c r="E38" s="317" t="s">
        <v>2</v>
      </c>
      <c r="F38" s="318" t="s">
        <v>18</v>
      </c>
      <c r="G38" s="318" t="s">
        <v>19</v>
      </c>
      <c r="H38" s="318" t="s">
        <v>20</v>
      </c>
      <c r="I38" s="318" t="s">
        <v>21</v>
      </c>
      <c r="J38" s="318" t="s">
        <v>22</v>
      </c>
      <c r="K38" s="318" t="s">
        <v>8</v>
      </c>
      <c r="L38" s="318" t="s">
        <v>24</v>
      </c>
      <c r="M38" s="318" t="s">
        <v>25</v>
      </c>
      <c r="N38" s="318" t="s">
        <v>26</v>
      </c>
      <c r="O38" s="318" t="s">
        <v>27</v>
      </c>
      <c r="P38" s="318" t="s">
        <v>28</v>
      </c>
      <c r="Q38" s="319" t="s">
        <v>16</v>
      </c>
      <c r="R38" s="397"/>
      <c r="S38" s="319" t="s">
        <v>233</v>
      </c>
      <c r="T38" s="319" t="s">
        <v>29</v>
      </c>
      <c r="U38" s="411" t="s">
        <v>234</v>
      </c>
    </row>
    <row r="39" spans="1:27" ht="2.25" customHeight="1">
      <c r="A39" s="316"/>
      <c r="B39" s="316"/>
      <c r="C39" s="316"/>
      <c r="D39" s="316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400"/>
      <c r="S39" s="357"/>
      <c r="T39" s="358"/>
      <c r="U39" s="421"/>
    </row>
    <row r="40" spans="1:27" ht="15.75" customHeight="1">
      <c r="A40" s="324" t="s">
        <v>43</v>
      </c>
      <c r="B40" s="438" t="s">
        <v>32</v>
      </c>
      <c r="C40" s="325" t="s">
        <v>33</v>
      </c>
      <c r="D40" s="316"/>
      <c r="E40" s="326">
        <v>760</v>
      </c>
      <c r="F40" s="326">
        <v>104</v>
      </c>
      <c r="G40" s="326">
        <v>392</v>
      </c>
      <c r="H40" s="326">
        <v>178</v>
      </c>
      <c r="I40" s="326">
        <v>328</v>
      </c>
      <c r="J40" s="326">
        <v>375</v>
      </c>
      <c r="K40" s="326">
        <v>510</v>
      </c>
      <c r="L40" s="326">
        <v>218</v>
      </c>
      <c r="M40" s="326">
        <v>271</v>
      </c>
      <c r="N40" s="326">
        <v>96</v>
      </c>
      <c r="O40" s="326">
        <v>346</v>
      </c>
      <c r="P40" s="326">
        <v>562</v>
      </c>
      <c r="Q40" s="327">
        <f t="shared" ref="Q40:Q50" si="36">SUM(E40:P40)</f>
        <v>4140</v>
      </c>
      <c r="R40" s="392"/>
      <c r="S40" s="326">
        <v>72</v>
      </c>
      <c r="T40" s="407">
        <f t="shared" ref="T40:T57" si="37">IFERROR(P40/S40-1,"")</f>
        <v>6.8055555555555554</v>
      </c>
      <c r="U40" s="413">
        <v>128</v>
      </c>
    </row>
    <row r="41" spans="1:27" ht="15.75" hidden="1" customHeight="1">
      <c r="A41" s="330"/>
      <c r="B41" s="439"/>
      <c r="C41" s="331" t="s">
        <v>34</v>
      </c>
      <c r="D41" s="316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3">
        <f t="shared" si="36"/>
        <v>0</v>
      </c>
      <c r="R41" s="392"/>
      <c r="S41" s="332"/>
      <c r="T41" s="335" t="str">
        <f t="shared" si="37"/>
        <v/>
      </c>
      <c r="U41" s="414"/>
    </row>
    <row r="42" spans="1:27" ht="15.75" hidden="1" customHeight="1">
      <c r="A42" s="330"/>
      <c r="B42" s="439"/>
      <c r="C42" s="331" t="s">
        <v>35</v>
      </c>
      <c r="D42" s="316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3">
        <f t="shared" si="36"/>
        <v>0</v>
      </c>
      <c r="R42" s="392"/>
      <c r="S42" s="332"/>
      <c r="T42" s="335" t="str">
        <f t="shared" si="37"/>
        <v/>
      </c>
      <c r="U42" s="414"/>
    </row>
    <row r="43" spans="1:27" ht="15.75" customHeight="1">
      <c r="A43" s="330"/>
      <c r="B43" s="439"/>
      <c r="C43" s="331" t="s">
        <v>86</v>
      </c>
      <c r="D43" s="316"/>
      <c r="E43" s="332">
        <v>842</v>
      </c>
      <c r="F43" s="332">
        <v>2</v>
      </c>
      <c r="G43" s="332">
        <v>711</v>
      </c>
      <c r="H43" s="332">
        <v>158</v>
      </c>
      <c r="I43" s="332">
        <v>1245</v>
      </c>
      <c r="J43" s="332">
        <v>458</v>
      </c>
      <c r="K43" s="332">
        <v>626</v>
      </c>
      <c r="L43" s="332">
        <v>1054</v>
      </c>
      <c r="M43" s="332">
        <v>662</v>
      </c>
      <c r="N43" s="332">
        <v>469</v>
      </c>
      <c r="O43" s="332">
        <v>812</v>
      </c>
      <c r="P43" s="332">
        <v>1089</v>
      </c>
      <c r="Q43" s="333">
        <f t="shared" si="36"/>
        <v>8128</v>
      </c>
      <c r="R43" s="392"/>
      <c r="S43" s="332">
        <v>745</v>
      </c>
      <c r="T43" s="335">
        <f t="shared" si="37"/>
        <v>0.46174496644295293</v>
      </c>
      <c r="U43" s="414">
        <v>823</v>
      </c>
    </row>
    <row r="44" spans="1:27" ht="15.75" customHeight="1">
      <c r="A44" s="330"/>
      <c r="B44" s="336"/>
      <c r="C44" s="331" t="s">
        <v>111</v>
      </c>
      <c r="D44" s="316"/>
      <c r="E44" s="332">
        <v>404</v>
      </c>
      <c r="F44" s="332">
        <v>8</v>
      </c>
      <c r="G44" s="332">
        <v>631</v>
      </c>
      <c r="H44" s="332">
        <v>250</v>
      </c>
      <c r="I44" s="332">
        <v>638</v>
      </c>
      <c r="J44" s="332">
        <v>665</v>
      </c>
      <c r="K44" s="332">
        <v>401</v>
      </c>
      <c r="L44" s="332">
        <v>644</v>
      </c>
      <c r="M44" s="332">
        <v>473</v>
      </c>
      <c r="N44" s="332">
        <v>306</v>
      </c>
      <c r="O44" s="332">
        <v>564</v>
      </c>
      <c r="P44" s="332">
        <v>476</v>
      </c>
      <c r="Q44" s="333">
        <f t="shared" si="36"/>
        <v>5460</v>
      </c>
      <c r="R44" s="392"/>
      <c r="S44" s="332">
        <v>414</v>
      </c>
      <c r="T44" s="335">
        <f t="shared" si="37"/>
        <v>0.14975845410628019</v>
      </c>
      <c r="U44" s="414">
        <v>816</v>
      </c>
      <c r="W44" s="387"/>
      <c r="X44" s="387"/>
      <c r="Y44" s="387"/>
      <c r="Z44" s="387"/>
      <c r="AA44" s="387"/>
    </row>
    <row r="45" spans="1:27" ht="15.75" customHeight="1">
      <c r="A45" s="330"/>
      <c r="B45" s="385"/>
      <c r="C45" s="331" t="s">
        <v>236</v>
      </c>
      <c r="D45" s="316"/>
      <c r="E45" s="332">
        <v>75</v>
      </c>
      <c r="F45" s="332">
        <v>1</v>
      </c>
      <c r="G45" s="332">
        <v>310</v>
      </c>
      <c r="H45" s="332">
        <v>33</v>
      </c>
      <c r="I45" s="332">
        <v>277</v>
      </c>
      <c r="J45" s="332">
        <v>67</v>
      </c>
      <c r="K45" s="332">
        <v>157</v>
      </c>
      <c r="L45" s="332">
        <v>117</v>
      </c>
      <c r="M45" s="332">
        <v>143</v>
      </c>
      <c r="N45" s="332">
        <v>77</v>
      </c>
      <c r="O45" s="332">
        <v>168</v>
      </c>
      <c r="P45" s="332">
        <v>315</v>
      </c>
      <c r="Q45" s="333">
        <f t="shared" si="36"/>
        <v>1740</v>
      </c>
      <c r="R45" s="392"/>
      <c r="S45" s="332">
        <v>35</v>
      </c>
      <c r="T45" s="335">
        <f t="shared" si="37"/>
        <v>8</v>
      </c>
      <c r="U45" s="414">
        <v>330</v>
      </c>
    </row>
    <row r="46" spans="1:27" ht="15.75" customHeight="1">
      <c r="A46" s="330"/>
      <c r="B46" s="385"/>
      <c r="C46" s="331" t="s">
        <v>48</v>
      </c>
      <c r="D46" s="386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3">
        <f t="shared" si="36"/>
        <v>0</v>
      </c>
      <c r="R46" s="392"/>
      <c r="S46" s="332"/>
      <c r="T46" s="335" t="str">
        <f t="shared" si="37"/>
        <v/>
      </c>
      <c r="U46" s="414"/>
    </row>
    <row r="47" spans="1:27" ht="15.75" customHeight="1">
      <c r="A47" s="330"/>
      <c r="B47" s="385"/>
      <c r="C47" s="331" t="s">
        <v>217</v>
      </c>
      <c r="D47" s="386"/>
      <c r="E47" s="332">
        <v>234</v>
      </c>
      <c r="F47" s="332">
        <v>0</v>
      </c>
      <c r="G47" s="332">
        <v>314</v>
      </c>
      <c r="H47" s="332">
        <v>81</v>
      </c>
      <c r="I47" s="332">
        <v>511</v>
      </c>
      <c r="J47" s="332">
        <v>290</v>
      </c>
      <c r="K47" s="332">
        <v>158</v>
      </c>
      <c r="L47" s="332">
        <v>328</v>
      </c>
      <c r="M47" s="332">
        <v>209</v>
      </c>
      <c r="N47" s="332">
        <v>197</v>
      </c>
      <c r="O47" s="332">
        <v>142</v>
      </c>
      <c r="P47" s="332">
        <v>114</v>
      </c>
      <c r="Q47" s="333">
        <f t="shared" si="36"/>
        <v>2578</v>
      </c>
      <c r="R47" s="392"/>
      <c r="S47" s="332">
        <v>307</v>
      </c>
      <c r="T47" s="335">
        <f t="shared" si="37"/>
        <v>-0.62866449511400657</v>
      </c>
      <c r="U47" s="414">
        <v>113</v>
      </c>
      <c r="W47" s="387"/>
      <c r="X47" s="387"/>
      <c r="Y47" s="387"/>
      <c r="Z47" s="387"/>
      <c r="AA47" s="387"/>
    </row>
    <row r="48" spans="1:27" ht="15.75" customHeight="1">
      <c r="A48" s="330"/>
      <c r="B48" s="385"/>
      <c r="C48" s="331" t="s">
        <v>237</v>
      </c>
      <c r="D48" s="386"/>
      <c r="E48" s="332">
        <v>685</v>
      </c>
      <c r="F48" s="332">
        <v>1</v>
      </c>
      <c r="G48" s="332">
        <v>458</v>
      </c>
      <c r="H48" s="332">
        <v>333</v>
      </c>
      <c r="I48" s="332">
        <v>795</v>
      </c>
      <c r="J48" s="332">
        <v>895</v>
      </c>
      <c r="K48" s="332">
        <v>591</v>
      </c>
      <c r="L48" s="332">
        <v>453</v>
      </c>
      <c r="M48" s="332">
        <v>178</v>
      </c>
      <c r="N48" s="332">
        <v>251</v>
      </c>
      <c r="O48" s="332">
        <v>439</v>
      </c>
      <c r="P48" s="332">
        <v>389</v>
      </c>
      <c r="Q48" s="333">
        <f t="shared" si="36"/>
        <v>5468</v>
      </c>
      <c r="R48" s="392"/>
      <c r="S48" s="332">
        <v>539</v>
      </c>
      <c r="T48" s="335">
        <f t="shared" si="37"/>
        <v>-0.27829313543599254</v>
      </c>
      <c r="U48" s="414">
        <v>139</v>
      </c>
    </row>
    <row r="49" spans="1:22" ht="15.75" customHeight="1">
      <c r="A49" s="330"/>
      <c r="B49" s="388" t="s">
        <v>239</v>
      </c>
      <c r="C49" s="389" t="s">
        <v>240</v>
      </c>
      <c r="D49" s="390"/>
      <c r="E49" s="391"/>
      <c r="F49" s="391"/>
      <c r="G49" s="391"/>
      <c r="H49" s="391"/>
      <c r="I49" s="391"/>
      <c r="J49" s="391"/>
      <c r="K49" s="391"/>
      <c r="L49" s="391"/>
      <c r="M49" s="391">
        <v>155</v>
      </c>
      <c r="N49" s="391">
        <v>74</v>
      </c>
      <c r="O49" s="391"/>
      <c r="P49" s="391"/>
      <c r="Q49" s="392">
        <f t="shared" si="36"/>
        <v>229</v>
      </c>
      <c r="R49" s="392"/>
      <c r="S49" s="391"/>
      <c r="T49" s="393" t="str">
        <f t="shared" si="37"/>
        <v/>
      </c>
      <c r="U49" s="415"/>
    </row>
    <row r="50" spans="1:22" ht="15.75" customHeight="1">
      <c r="A50" s="330"/>
      <c r="B50" s="336" t="s">
        <v>37</v>
      </c>
      <c r="C50" s="331" t="s">
        <v>57</v>
      </c>
      <c r="D50" s="316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3">
        <f t="shared" si="36"/>
        <v>0</v>
      </c>
      <c r="R50" s="392"/>
      <c r="S50" s="332"/>
      <c r="T50" s="335" t="str">
        <f t="shared" si="37"/>
        <v/>
      </c>
      <c r="U50" s="414">
        <v>0</v>
      </c>
    </row>
    <row r="51" spans="1:22" ht="15.75" hidden="1" customHeight="1">
      <c r="A51" s="330"/>
      <c r="B51" s="337" t="s">
        <v>38</v>
      </c>
      <c r="C51" s="341" t="s">
        <v>115</v>
      </c>
      <c r="D51" s="316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9"/>
      <c r="R51" s="392"/>
      <c r="S51" s="338"/>
      <c r="T51" s="367" t="str">
        <f t="shared" si="37"/>
        <v/>
      </c>
      <c r="U51" s="424"/>
    </row>
    <row r="52" spans="1:22" ht="15.75" customHeight="1" thickBot="1">
      <c r="A52" s="346"/>
      <c r="B52" s="449" t="s">
        <v>98</v>
      </c>
      <c r="C52" s="450"/>
      <c r="D52" s="360"/>
      <c r="E52" s="361">
        <f>SUM(E40:E51)</f>
        <v>3000</v>
      </c>
      <c r="F52" s="361">
        <f t="shared" ref="F52:P52" si="38">SUM(F40:F51)</f>
        <v>116</v>
      </c>
      <c r="G52" s="361">
        <f t="shared" si="38"/>
        <v>2816</v>
      </c>
      <c r="H52" s="361">
        <f t="shared" si="38"/>
        <v>1033</v>
      </c>
      <c r="I52" s="361">
        <f t="shared" si="38"/>
        <v>3794</v>
      </c>
      <c r="J52" s="361">
        <f t="shared" si="38"/>
        <v>2750</v>
      </c>
      <c r="K52" s="361">
        <f t="shared" si="38"/>
        <v>2443</v>
      </c>
      <c r="L52" s="361">
        <f t="shared" si="38"/>
        <v>2814</v>
      </c>
      <c r="M52" s="361">
        <f t="shared" si="38"/>
        <v>2091</v>
      </c>
      <c r="N52" s="361">
        <f t="shared" si="38"/>
        <v>1470</v>
      </c>
      <c r="O52" s="361">
        <f t="shared" si="38"/>
        <v>2471</v>
      </c>
      <c r="P52" s="361">
        <f t="shared" si="38"/>
        <v>2945</v>
      </c>
      <c r="Q52" s="362">
        <f>SUM(E52:P52)</f>
        <v>27743</v>
      </c>
      <c r="R52" s="401"/>
      <c r="S52" s="361">
        <f t="shared" ref="S52" si="39">SUM(S40:S51)</f>
        <v>2112</v>
      </c>
      <c r="T52" s="406">
        <f t="shared" si="37"/>
        <v>0.3944128787878789</v>
      </c>
      <c r="U52" s="425">
        <f t="shared" ref="U52" si="40">SUM(U40:U51)</f>
        <v>2349</v>
      </c>
    </row>
    <row r="53" spans="1:22" ht="2.25" customHeight="1" thickTop="1">
      <c r="A53" s="360"/>
      <c r="B53" s="360"/>
      <c r="C53" s="360"/>
      <c r="D53" s="316"/>
      <c r="E53" s="368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402"/>
      <c r="S53" s="339"/>
      <c r="T53" s="359" t="str">
        <f t="shared" ref="T53" si="41">IFERROR(H53/S53-1,"")</f>
        <v/>
      </c>
      <c r="U53" s="424"/>
    </row>
    <row r="54" spans="1:22" ht="15.75" customHeight="1">
      <c r="A54" s="369" t="s">
        <v>46</v>
      </c>
      <c r="B54" s="444" t="s">
        <v>32</v>
      </c>
      <c r="C54" s="370" t="s">
        <v>33</v>
      </c>
      <c r="D54" s="322"/>
      <c r="E54" s="371"/>
      <c r="F54" s="372"/>
      <c r="G54" s="372"/>
      <c r="H54" s="372"/>
      <c r="I54" s="372"/>
      <c r="J54" s="372"/>
      <c r="K54" s="372"/>
      <c r="L54" s="373"/>
      <c r="M54" s="373"/>
      <c r="N54" s="372"/>
      <c r="O54" s="372"/>
      <c r="P54" s="372"/>
      <c r="Q54" s="372"/>
      <c r="R54" s="392"/>
      <c r="S54" s="372"/>
      <c r="T54" s="335" t="str">
        <f t="shared" si="37"/>
        <v/>
      </c>
      <c r="U54" s="426">
        <v>0</v>
      </c>
    </row>
    <row r="55" spans="1:22" ht="15.75" customHeight="1">
      <c r="A55" s="374"/>
      <c r="B55" s="445"/>
      <c r="C55" s="341" t="s">
        <v>230</v>
      </c>
      <c r="D55" s="322"/>
      <c r="E55" s="375">
        <v>30</v>
      </c>
      <c r="F55" s="375"/>
      <c r="G55" s="375">
        <v>30</v>
      </c>
      <c r="H55" s="375">
        <v>30</v>
      </c>
      <c r="I55" s="375">
        <v>60</v>
      </c>
      <c r="J55" s="375">
        <v>30</v>
      </c>
      <c r="K55" s="375">
        <v>60</v>
      </c>
      <c r="L55" s="376">
        <v>60</v>
      </c>
      <c r="M55" s="376"/>
      <c r="N55" s="375">
        <v>30</v>
      </c>
      <c r="O55" s="375">
        <v>30</v>
      </c>
      <c r="P55" s="375">
        <v>30</v>
      </c>
      <c r="Q55" s="328">
        <f>SUM(E55:P55)</f>
        <v>390</v>
      </c>
      <c r="R55" s="392"/>
      <c r="S55" s="375">
        <v>30</v>
      </c>
      <c r="T55" s="335">
        <f t="shared" si="37"/>
        <v>0</v>
      </c>
      <c r="U55" s="416"/>
    </row>
    <row r="56" spans="1:22" ht="15.75" customHeight="1">
      <c r="A56" s="342"/>
      <c r="B56" s="440" t="s">
        <v>96</v>
      </c>
      <c r="C56" s="441"/>
      <c r="D56" s="360"/>
      <c r="E56" s="361">
        <f t="shared" ref="E56:Q56" si="42">E55+E54</f>
        <v>30</v>
      </c>
      <c r="F56" s="361">
        <f t="shared" si="42"/>
        <v>0</v>
      </c>
      <c r="G56" s="361">
        <f t="shared" si="42"/>
        <v>30</v>
      </c>
      <c r="H56" s="361">
        <f t="shared" si="42"/>
        <v>30</v>
      </c>
      <c r="I56" s="361">
        <f t="shared" si="42"/>
        <v>60</v>
      </c>
      <c r="J56" s="361">
        <f t="shared" si="42"/>
        <v>30</v>
      </c>
      <c r="K56" s="361">
        <f t="shared" si="42"/>
        <v>60</v>
      </c>
      <c r="L56" s="361">
        <f t="shared" si="42"/>
        <v>60</v>
      </c>
      <c r="M56" s="361">
        <f t="shared" si="42"/>
        <v>0</v>
      </c>
      <c r="N56" s="361">
        <f t="shared" si="42"/>
        <v>30</v>
      </c>
      <c r="O56" s="361">
        <f t="shared" si="42"/>
        <v>30</v>
      </c>
      <c r="P56" s="361">
        <f t="shared" si="42"/>
        <v>30</v>
      </c>
      <c r="Q56" s="362">
        <f t="shared" si="42"/>
        <v>390</v>
      </c>
      <c r="R56" s="401"/>
      <c r="S56" s="361">
        <f>S55+S54</f>
        <v>30</v>
      </c>
      <c r="T56" s="363">
        <f t="shared" si="37"/>
        <v>0</v>
      </c>
      <c r="U56" s="425">
        <f>U55+U54</f>
        <v>0</v>
      </c>
    </row>
    <row r="57" spans="1:22" ht="15.75" customHeight="1">
      <c r="A57" s="446" t="s">
        <v>97</v>
      </c>
      <c r="B57" s="447"/>
      <c r="C57" s="448"/>
      <c r="D57" s="360"/>
      <c r="E57" s="377">
        <f t="shared" ref="E57:Q57" si="43">E56+E52</f>
        <v>3030</v>
      </c>
      <c r="F57" s="377">
        <f t="shared" si="43"/>
        <v>116</v>
      </c>
      <c r="G57" s="377">
        <f t="shared" si="43"/>
        <v>2846</v>
      </c>
      <c r="H57" s="377">
        <f t="shared" si="43"/>
        <v>1063</v>
      </c>
      <c r="I57" s="377">
        <f t="shared" si="43"/>
        <v>3854</v>
      </c>
      <c r="J57" s="377">
        <f t="shared" si="43"/>
        <v>2780</v>
      </c>
      <c r="K57" s="377">
        <f t="shared" si="43"/>
        <v>2503</v>
      </c>
      <c r="L57" s="377">
        <f t="shared" si="43"/>
        <v>2874</v>
      </c>
      <c r="M57" s="377">
        <f t="shared" si="43"/>
        <v>2091</v>
      </c>
      <c r="N57" s="377">
        <f t="shared" si="43"/>
        <v>1500</v>
      </c>
      <c r="O57" s="377">
        <f t="shared" si="43"/>
        <v>2501</v>
      </c>
      <c r="P57" s="377">
        <f t="shared" si="43"/>
        <v>2975</v>
      </c>
      <c r="Q57" s="378">
        <f t="shared" si="43"/>
        <v>28133</v>
      </c>
      <c r="R57" s="401"/>
      <c r="S57" s="377">
        <f>S56+S52</f>
        <v>2142</v>
      </c>
      <c r="T57" s="363">
        <f t="shared" si="37"/>
        <v>0.38888888888888884</v>
      </c>
      <c r="U57" s="427">
        <f>U56+U52</f>
        <v>2349</v>
      </c>
    </row>
    <row r="58" spans="1:22" ht="9.75" customHeight="1">
      <c r="A58" s="379"/>
      <c r="B58" s="379"/>
      <c r="C58" s="379"/>
      <c r="H58" s="364"/>
      <c r="K58" s="364"/>
      <c r="Q58" s="365"/>
    </row>
    <row r="59" spans="1:22" s="380" customFormat="1">
      <c r="A59" s="313"/>
      <c r="B59" s="313"/>
      <c r="C59" s="313"/>
      <c r="D59" s="313"/>
      <c r="E59" s="313"/>
      <c r="F59" s="382"/>
      <c r="G59" s="383"/>
      <c r="H59" s="382"/>
      <c r="I59" s="382"/>
      <c r="J59" s="364"/>
      <c r="K59" s="382"/>
      <c r="L59" s="382"/>
      <c r="M59" s="313"/>
      <c r="N59" s="313"/>
      <c r="O59" s="313"/>
      <c r="P59" s="313"/>
      <c r="Q59" s="313"/>
      <c r="R59" s="403"/>
      <c r="S59" s="313"/>
      <c r="T59" s="381"/>
      <c r="U59" s="428"/>
      <c r="V59" s="313"/>
    </row>
    <row r="60" spans="1:22" s="380" customFormat="1">
      <c r="A60" s="313"/>
      <c r="B60" s="313"/>
      <c r="C60" s="313"/>
      <c r="D60" s="313"/>
      <c r="E60" s="313"/>
      <c r="F60" s="382"/>
      <c r="G60" s="382"/>
      <c r="H60" s="382"/>
      <c r="I60" s="382"/>
      <c r="J60" s="364"/>
      <c r="K60" s="382"/>
      <c r="L60" s="382"/>
      <c r="M60" s="313"/>
      <c r="N60" s="313"/>
      <c r="O60" s="313"/>
      <c r="P60" s="313"/>
      <c r="Q60" s="313"/>
      <c r="R60" s="403"/>
      <c r="S60" s="313"/>
      <c r="T60" s="381"/>
      <c r="U60" s="428"/>
      <c r="V60" s="313"/>
    </row>
    <row r="61" spans="1:22" s="380" customFormat="1">
      <c r="A61" s="313"/>
      <c r="B61" s="313"/>
      <c r="C61" s="313"/>
      <c r="D61" s="313"/>
      <c r="E61" s="313"/>
      <c r="F61" s="382"/>
      <c r="G61" s="383"/>
      <c r="H61" s="383"/>
      <c r="I61" s="383"/>
      <c r="J61" s="364"/>
      <c r="K61" s="382"/>
      <c r="L61" s="382"/>
      <c r="M61" s="313"/>
      <c r="N61" s="313"/>
      <c r="O61" s="313"/>
      <c r="P61" s="313"/>
      <c r="Q61" s="313"/>
      <c r="R61" s="403"/>
      <c r="S61" s="313"/>
      <c r="T61" s="381"/>
      <c r="U61" s="428"/>
      <c r="V61" s="313"/>
    </row>
    <row r="62" spans="1:22" s="380" customFormat="1">
      <c r="A62" s="313"/>
      <c r="B62" s="313"/>
      <c r="C62" s="313"/>
      <c r="D62" s="313"/>
      <c r="E62" s="313"/>
      <c r="F62" s="382"/>
      <c r="G62" s="383"/>
      <c r="H62" s="383"/>
      <c r="I62" s="383"/>
      <c r="J62" s="383"/>
      <c r="K62" s="382"/>
      <c r="L62" s="382"/>
      <c r="M62" s="313"/>
      <c r="N62" s="313"/>
      <c r="O62" s="313"/>
      <c r="P62" s="313"/>
      <c r="Q62" s="313"/>
      <c r="R62" s="403"/>
      <c r="S62" s="313"/>
      <c r="T62" s="381"/>
      <c r="U62" s="428"/>
      <c r="V62" s="313"/>
    </row>
    <row r="63" spans="1:22" s="380" customFormat="1">
      <c r="A63" s="313"/>
      <c r="B63" s="313"/>
      <c r="C63" s="313"/>
      <c r="D63" s="313"/>
      <c r="E63" s="313"/>
      <c r="F63" s="382"/>
      <c r="G63" s="382"/>
      <c r="H63" s="382"/>
      <c r="I63" s="382"/>
      <c r="J63" s="382"/>
      <c r="K63" s="382"/>
      <c r="L63" s="382"/>
      <c r="M63" s="313"/>
      <c r="N63" s="313"/>
      <c r="O63" s="313"/>
      <c r="P63" s="313"/>
      <c r="Q63" s="313"/>
      <c r="R63" s="403"/>
      <c r="S63" s="313"/>
      <c r="T63" s="381"/>
      <c r="U63" s="428"/>
      <c r="V63" s="313"/>
    </row>
    <row r="64" spans="1:22" s="380" customFormat="1">
      <c r="A64" s="313"/>
      <c r="B64" s="313"/>
      <c r="C64" s="313"/>
      <c r="D64" s="313"/>
      <c r="E64" s="313"/>
      <c r="F64" s="382"/>
      <c r="G64" s="382"/>
      <c r="H64" s="382"/>
      <c r="I64" s="382"/>
      <c r="J64" s="382"/>
      <c r="K64" s="382"/>
      <c r="L64" s="382"/>
      <c r="M64" s="313"/>
      <c r="N64" s="313"/>
      <c r="O64" s="313"/>
      <c r="P64" s="313"/>
      <c r="Q64" s="313"/>
      <c r="R64" s="403"/>
      <c r="S64" s="313"/>
      <c r="T64" s="381"/>
      <c r="U64" s="428"/>
      <c r="V64" s="313"/>
    </row>
    <row r="65" spans="1:22" s="380" customFormat="1">
      <c r="A65" s="313"/>
      <c r="B65" s="313"/>
      <c r="C65" s="313"/>
      <c r="D65" s="313"/>
      <c r="E65" s="313"/>
      <c r="F65" s="382"/>
      <c r="G65" s="382"/>
      <c r="H65" s="382"/>
      <c r="I65" s="382"/>
      <c r="J65" s="382"/>
      <c r="K65" s="382"/>
      <c r="L65" s="382"/>
      <c r="M65" s="313"/>
      <c r="N65" s="313"/>
      <c r="O65" s="313"/>
      <c r="P65" s="313"/>
      <c r="Q65" s="313"/>
      <c r="R65" s="403"/>
      <c r="S65" s="313"/>
      <c r="T65" s="381"/>
      <c r="U65" s="428"/>
      <c r="V65" s="313"/>
    </row>
    <row r="66" spans="1:22" s="380" customFormat="1">
      <c r="A66" s="313"/>
      <c r="B66" s="313"/>
      <c r="C66" s="313"/>
      <c r="D66" s="313"/>
      <c r="E66" s="313"/>
      <c r="F66" s="382"/>
      <c r="G66" s="382"/>
      <c r="H66" s="382"/>
      <c r="I66" s="382"/>
      <c r="J66" s="382"/>
      <c r="K66" s="382"/>
      <c r="L66" s="382"/>
      <c r="M66" s="313"/>
      <c r="N66" s="313"/>
      <c r="O66" s="313"/>
      <c r="P66" s="313"/>
      <c r="Q66" s="313"/>
      <c r="R66" s="403"/>
      <c r="S66" s="313"/>
      <c r="T66" s="381"/>
      <c r="U66" s="428"/>
      <c r="V66" s="313"/>
    </row>
    <row r="67" spans="1:22" s="380" customFormat="1">
      <c r="A67" s="313"/>
      <c r="B67" s="313"/>
      <c r="C67" s="313"/>
      <c r="D67" s="313"/>
      <c r="E67" s="313"/>
      <c r="F67" s="382"/>
      <c r="G67" s="382"/>
      <c r="H67" s="382"/>
      <c r="I67" s="382"/>
      <c r="J67" s="382"/>
      <c r="K67" s="382"/>
      <c r="L67" s="382"/>
      <c r="M67" s="313"/>
      <c r="N67" s="313"/>
      <c r="O67" s="313"/>
      <c r="P67" s="313"/>
      <c r="Q67" s="313"/>
      <c r="R67" s="403"/>
      <c r="S67" s="313"/>
      <c r="T67" s="381"/>
      <c r="U67" s="428"/>
      <c r="V67" s="313"/>
    </row>
    <row r="68" spans="1:22" s="380" customFormat="1">
      <c r="A68" s="313"/>
      <c r="B68" s="313"/>
      <c r="C68" s="313"/>
      <c r="D68" s="313"/>
      <c r="E68" s="313"/>
      <c r="F68" s="382"/>
      <c r="G68" s="382"/>
      <c r="H68" s="382"/>
      <c r="I68" s="382"/>
      <c r="J68" s="382"/>
      <c r="K68" s="382"/>
      <c r="L68" s="382"/>
      <c r="M68" s="313"/>
      <c r="N68" s="313"/>
      <c r="O68" s="313"/>
      <c r="P68" s="313"/>
      <c r="Q68" s="313"/>
      <c r="R68" s="403"/>
      <c r="S68" s="313"/>
      <c r="T68" s="381"/>
      <c r="U68" s="428"/>
      <c r="V68" s="313"/>
    </row>
    <row r="69" spans="1:22" s="380" customFormat="1">
      <c r="A69" s="313"/>
      <c r="B69" s="313"/>
      <c r="C69" s="313"/>
      <c r="D69" s="313"/>
      <c r="E69" s="313"/>
      <c r="F69" s="382"/>
      <c r="G69" s="382"/>
      <c r="H69" s="382"/>
      <c r="I69" s="382"/>
      <c r="J69" s="382"/>
      <c r="K69" s="382"/>
      <c r="L69" s="382"/>
      <c r="M69" s="313"/>
      <c r="N69" s="313"/>
      <c r="O69" s="313"/>
      <c r="P69" s="313"/>
      <c r="Q69" s="313"/>
      <c r="R69" s="403"/>
      <c r="S69" s="313"/>
      <c r="T69" s="381"/>
      <c r="U69" s="428"/>
      <c r="V69" s="313"/>
    </row>
    <row r="70" spans="1:22">
      <c r="F70" s="382"/>
      <c r="G70" s="382"/>
      <c r="H70" s="382"/>
      <c r="I70" s="382"/>
      <c r="J70" s="382"/>
      <c r="K70" s="382"/>
      <c r="L70" s="382"/>
    </row>
    <row r="237" spans="3:4">
      <c r="C237" s="384"/>
      <c r="D237" s="384"/>
    </row>
    <row r="241" spans="3:4">
      <c r="C241" s="384"/>
      <c r="D241" s="384"/>
    </row>
  </sheetData>
  <mergeCells count="15">
    <mergeCell ref="B54:B55"/>
    <mergeCell ref="B56:C56"/>
    <mergeCell ref="A57:C57"/>
    <mergeCell ref="B52:C52"/>
    <mergeCell ref="E3:Q3"/>
    <mergeCell ref="A22:C22"/>
    <mergeCell ref="B24:B27"/>
    <mergeCell ref="B36:C36"/>
    <mergeCell ref="A38:C38"/>
    <mergeCell ref="B40:B43"/>
    <mergeCell ref="S3:U3"/>
    <mergeCell ref="A4:C4"/>
    <mergeCell ref="B6:B9"/>
    <mergeCell ref="B18:C18"/>
    <mergeCell ref="B19:C19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0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P16" sqref="P16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23" width="22.125" style="6" customWidth="1"/>
    <col min="24" max="16384" width="9" style="6"/>
  </cols>
  <sheetData>
    <row r="1" spans="1:23" s="5" customFormat="1" ht="30.75" customHeight="1" thickBot="1">
      <c r="A1" s="162" t="s">
        <v>225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3" ht="4.5" customHeight="1">
      <c r="Q2" s="7"/>
      <c r="R2" s="8"/>
      <c r="S2" s="7"/>
      <c r="T2" s="175"/>
      <c r="U2" s="7"/>
    </row>
    <row r="3" spans="1:23" ht="20.25" customHeight="1">
      <c r="E3" s="465" t="s">
        <v>226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231</v>
      </c>
      <c r="T3" s="469"/>
      <c r="U3" s="470"/>
    </row>
    <row r="4" spans="1:23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227</v>
      </c>
      <c r="T4" s="13" t="s">
        <v>29</v>
      </c>
      <c r="U4" s="13" t="s">
        <v>228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3" ht="15.75" customHeight="1">
      <c r="A6" s="18" t="s">
        <v>16</v>
      </c>
      <c r="B6" s="474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</row>
    <row r="7" spans="1:23" ht="15.75" hidden="1" customHeight="1">
      <c r="A7" s="25"/>
      <c r="B7" s="475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</row>
    <row r="8" spans="1:23" ht="15.75" hidden="1" customHeight="1">
      <c r="A8" s="25"/>
      <c r="B8" s="475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</row>
    <row r="9" spans="1:23" ht="15.75" customHeight="1">
      <c r="A9" s="25"/>
      <c r="B9" s="475"/>
      <c r="C9" s="27" t="s">
        <v>86</v>
      </c>
      <c r="D9" s="10"/>
      <c r="E9" s="28">
        <f t="shared" ref="E9:P15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</row>
    <row r="10" spans="1:23" ht="15.75" customHeight="1">
      <c r="A10" s="25"/>
      <c r="B10" s="307"/>
      <c r="C10" s="27" t="s">
        <v>112</v>
      </c>
      <c r="D10" s="10"/>
      <c r="E10" s="28">
        <f t="shared" si="7"/>
        <v>2509</v>
      </c>
      <c r="F10" s="28">
        <f t="shared" si="7"/>
        <v>1958</v>
      </c>
      <c r="G10" s="28">
        <f t="shared" si="7"/>
        <v>2616</v>
      </c>
      <c r="H10" s="28">
        <f t="shared" si="7"/>
        <v>1561</v>
      </c>
      <c r="I10" s="28">
        <f t="shared" si="7"/>
        <v>1958</v>
      </c>
      <c r="J10" s="28">
        <f t="shared" si="7"/>
        <v>2593</v>
      </c>
      <c r="K10" s="28">
        <f t="shared" si="7"/>
        <v>1667</v>
      </c>
      <c r="L10" s="28">
        <f t="shared" si="7"/>
        <v>2143</v>
      </c>
      <c r="M10" s="28">
        <f t="shared" si="7"/>
        <v>2402</v>
      </c>
      <c r="N10" s="28">
        <f t="shared" si="7"/>
        <v>3372</v>
      </c>
      <c r="O10" s="28">
        <f t="shared" si="7"/>
        <v>3679</v>
      </c>
      <c r="P10" s="28">
        <f t="shared" si="7"/>
        <v>3129</v>
      </c>
      <c r="Q10" s="29">
        <f>SUM(E10:P10)</f>
        <v>29587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</row>
    <row r="11" spans="1:23" ht="15.75" customHeight="1">
      <c r="A11" s="25"/>
      <c r="B11" s="308"/>
      <c r="C11" s="32" t="s">
        <v>47</v>
      </c>
      <c r="D11" s="10"/>
      <c r="E11" s="33">
        <f t="shared" si="7"/>
        <v>35</v>
      </c>
      <c r="F11" s="33">
        <f t="shared" si="7"/>
        <v>45</v>
      </c>
      <c r="G11" s="33">
        <f t="shared" si="7"/>
        <v>0</v>
      </c>
      <c r="H11" s="33">
        <f t="shared" si="7"/>
        <v>0</v>
      </c>
      <c r="I11" s="33">
        <f t="shared" si="7"/>
        <v>0</v>
      </c>
      <c r="J11" s="33">
        <f t="shared" si="7"/>
        <v>0</v>
      </c>
      <c r="K11" s="33">
        <f t="shared" si="7"/>
        <v>0</v>
      </c>
      <c r="L11" s="33">
        <f t="shared" si="7"/>
        <v>0</v>
      </c>
      <c r="M11" s="33">
        <f t="shared" si="7"/>
        <v>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</row>
    <row r="12" spans="1:23" ht="15.75" customHeight="1">
      <c r="A12" s="25"/>
      <c r="B12" s="308"/>
      <c r="C12" s="32" t="s">
        <v>217</v>
      </c>
      <c r="D12" s="10"/>
      <c r="E12" s="33">
        <f>E27+E40</f>
        <v>2571</v>
      </c>
      <c r="F12" s="33">
        <f t="shared" si="7"/>
        <v>2354</v>
      </c>
      <c r="G12" s="33">
        <f t="shared" si="7"/>
        <v>3022</v>
      </c>
      <c r="H12" s="33">
        <f t="shared" si="7"/>
        <v>2664</v>
      </c>
      <c r="I12" s="33">
        <f t="shared" si="7"/>
        <v>2878</v>
      </c>
      <c r="J12" s="33">
        <f t="shared" si="7"/>
        <v>3443</v>
      </c>
      <c r="K12" s="33">
        <f t="shared" si="7"/>
        <v>3131</v>
      </c>
      <c r="L12" s="33">
        <f t="shared" si="7"/>
        <v>3250</v>
      </c>
      <c r="M12" s="33">
        <f t="shared" si="7"/>
        <v>3420</v>
      </c>
      <c r="N12" s="33">
        <f t="shared" si="7"/>
        <v>3743</v>
      </c>
      <c r="O12" s="33">
        <f t="shared" si="7"/>
        <v>4059</v>
      </c>
      <c r="P12" s="33">
        <f t="shared" si="7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</row>
    <row r="13" spans="1:23" ht="15.75" customHeight="1">
      <c r="A13" s="25"/>
      <c r="B13" s="307" t="s">
        <v>37</v>
      </c>
      <c r="C13" s="27" t="s">
        <v>58</v>
      </c>
      <c r="D13" s="10"/>
      <c r="E13" s="28">
        <f>E28+E41</f>
        <v>0</v>
      </c>
      <c r="F13" s="28">
        <f t="shared" si="7"/>
        <v>0</v>
      </c>
      <c r="G13" s="28">
        <f t="shared" si="7"/>
        <v>0</v>
      </c>
      <c r="H13" s="28">
        <f t="shared" si="7"/>
        <v>0</v>
      </c>
      <c r="I13" s="28">
        <f t="shared" si="7"/>
        <v>0</v>
      </c>
      <c r="J13" s="28">
        <f t="shared" si="7"/>
        <v>0</v>
      </c>
      <c r="K13" s="28">
        <f t="shared" si="7"/>
        <v>0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</row>
    <row r="14" spans="1:23" ht="15.75" hidden="1" customHeight="1">
      <c r="A14" s="25"/>
      <c r="B14" s="308" t="s">
        <v>38</v>
      </c>
      <c r="C14" s="36" t="s">
        <v>116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</row>
    <row r="15" spans="1:23" ht="15.75" customHeight="1">
      <c r="A15" s="150"/>
      <c r="B15" s="456" t="s">
        <v>95</v>
      </c>
      <c r="C15" s="457"/>
      <c r="D15" s="10"/>
      <c r="E15" s="151">
        <f>E30+E43</f>
        <v>7653</v>
      </c>
      <c r="F15" s="151">
        <f t="shared" si="7"/>
        <v>7141</v>
      </c>
      <c r="G15" s="151">
        <f t="shared" si="7"/>
        <v>9345</v>
      </c>
      <c r="H15" s="151">
        <f t="shared" si="7"/>
        <v>6813</v>
      </c>
      <c r="I15" s="151">
        <f t="shared" si="7"/>
        <v>8254</v>
      </c>
      <c r="J15" s="151">
        <f t="shared" si="7"/>
        <v>10181</v>
      </c>
      <c r="K15" s="151">
        <f t="shared" si="7"/>
        <v>7459</v>
      </c>
      <c r="L15" s="151">
        <f t="shared" si="7"/>
        <v>8027</v>
      </c>
      <c r="M15" s="151">
        <f t="shared" si="7"/>
        <v>9834</v>
      </c>
      <c r="N15" s="151">
        <f t="shared" si="7"/>
        <v>10197</v>
      </c>
      <c r="O15" s="151">
        <f t="shared" si="7"/>
        <v>11859</v>
      </c>
      <c r="P15" s="151">
        <f t="shared" si="7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W15" s="192">
        <f>SUM(E15:J15)</f>
        <v>49387</v>
      </c>
    </row>
    <row r="16" spans="1:23" ht="15.75" customHeight="1">
      <c r="A16" s="39"/>
      <c r="B16" s="476" t="s">
        <v>81</v>
      </c>
      <c r="C16" s="477"/>
      <c r="D16" s="153"/>
      <c r="E16" s="193">
        <f t="shared" ref="E16:P16" si="8">E15+E47</f>
        <v>7653</v>
      </c>
      <c r="F16" s="193">
        <f t="shared" si="8"/>
        <v>7141</v>
      </c>
      <c r="G16" s="193">
        <f t="shared" si="8"/>
        <v>9345</v>
      </c>
      <c r="H16" s="193">
        <f t="shared" si="8"/>
        <v>6813</v>
      </c>
      <c r="I16" s="193">
        <f t="shared" si="8"/>
        <v>8286</v>
      </c>
      <c r="J16" s="193">
        <f t="shared" si="8"/>
        <v>10181</v>
      </c>
      <c r="K16" s="193">
        <f t="shared" si="8"/>
        <v>7489</v>
      </c>
      <c r="L16" s="193">
        <f t="shared" si="8"/>
        <v>8027</v>
      </c>
      <c r="M16" s="193">
        <f t="shared" si="8"/>
        <v>9834</v>
      </c>
      <c r="N16" s="193">
        <f t="shared" si="8"/>
        <v>10197</v>
      </c>
      <c r="O16" s="193">
        <f t="shared" si="8"/>
        <v>11859</v>
      </c>
      <c r="P16" s="193">
        <f t="shared" si="8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W16" s="192">
        <f>SUM(E16:J16)</f>
        <v>49419</v>
      </c>
    </row>
    <row r="17" spans="1:23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3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3" ht="16.5">
      <c r="A19" s="471" t="s">
        <v>39</v>
      </c>
      <c r="B19" s="472"/>
      <c r="C19" s="473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227</v>
      </c>
      <c r="T19" s="13" t="s">
        <v>29</v>
      </c>
      <c r="U19" s="13" t="s">
        <v>228</v>
      </c>
    </row>
    <row r="20" spans="1:23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3" ht="15.75" customHeight="1">
      <c r="A21" s="18" t="s">
        <v>43</v>
      </c>
      <c r="B21" s="474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9">SUM(E21:P21)</f>
        <v>12202</v>
      </c>
      <c r="R21" s="23"/>
      <c r="S21" s="21">
        <v>1455</v>
      </c>
      <c r="T21" s="180">
        <f t="shared" ref="T21:T30" si="10">IFERROR(P21/S21-1,"")</f>
        <v>0.27216494845360817</v>
      </c>
      <c r="U21" s="22">
        <v>1423</v>
      </c>
    </row>
    <row r="22" spans="1:23" ht="15.75" hidden="1" customHeight="1">
      <c r="A22" s="25"/>
      <c r="B22" s="475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/>
      <c r="T22" s="198" t="str">
        <f t="shared" si="10"/>
        <v/>
      </c>
      <c r="U22" s="29"/>
    </row>
    <row r="23" spans="1:23" ht="15.75" hidden="1" customHeight="1">
      <c r="A23" s="25"/>
      <c r="B23" s="475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/>
      <c r="T23" s="198" t="str">
        <f t="shared" si="10"/>
        <v/>
      </c>
      <c r="U23" s="29"/>
    </row>
    <row r="24" spans="1:23" ht="15.75" customHeight="1">
      <c r="A24" s="25"/>
      <c r="B24" s="475"/>
      <c r="C24" s="27" t="s">
        <v>224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9"/>
        <v>19166</v>
      </c>
      <c r="R24" s="23"/>
      <c r="S24" s="28">
        <v>2514</v>
      </c>
      <c r="T24" s="181">
        <f t="shared" si="10"/>
        <v>-0.39180588703261732</v>
      </c>
      <c r="U24" s="29">
        <v>350</v>
      </c>
    </row>
    <row r="25" spans="1:23" ht="15.75" customHeight="1">
      <c r="A25" s="25"/>
      <c r="B25" s="307"/>
      <c r="C25" s="27" t="s">
        <v>111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9"/>
        <v>23452</v>
      </c>
      <c r="R25" s="23"/>
      <c r="S25" s="28">
        <v>2790</v>
      </c>
      <c r="T25" s="208">
        <f t="shared" si="10"/>
        <v>-3.9426523297491078E-2</v>
      </c>
      <c r="U25" s="29">
        <v>4254</v>
      </c>
    </row>
    <row r="26" spans="1:23" ht="15.75" customHeight="1">
      <c r="A26" s="25"/>
      <c r="B26" s="308"/>
      <c r="C26" s="32" t="s">
        <v>218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9"/>
        <v>0</v>
      </c>
      <c r="R26" s="23"/>
      <c r="S26" s="33"/>
      <c r="T26" s="182" t="str">
        <f t="shared" si="10"/>
        <v/>
      </c>
      <c r="U26" s="34">
        <v>4</v>
      </c>
    </row>
    <row r="27" spans="1:23" ht="15.75" customHeight="1">
      <c r="A27" s="25"/>
      <c r="B27" s="308"/>
      <c r="C27" s="32" t="s">
        <v>217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9"/>
        <v>33068</v>
      </c>
      <c r="R27" s="23"/>
      <c r="S27" s="33">
        <v>3815</v>
      </c>
      <c r="T27" s="182">
        <f t="shared" si="10"/>
        <v>-0.37378768020969855</v>
      </c>
      <c r="U27" s="34">
        <v>4102</v>
      </c>
    </row>
    <row r="28" spans="1:23" ht="15.75" customHeight="1">
      <c r="A28" s="25"/>
      <c r="B28" s="307" t="s">
        <v>37</v>
      </c>
      <c r="C28" s="27" t="s">
        <v>57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9"/>
        <v>0</v>
      </c>
      <c r="R28" s="23"/>
      <c r="S28" s="28"/>
      <c r="T28" s="181" t="str">
        <f t="shared" si="10"/>
        <v/>
      </c>
      <c r="U28" s="29">
        <v>197</v>
      </c>
    </row>
    <row r="29" spans="1:23" ht="15.75" hidden="1" customHeight="1">
      <c r="A29" s="25"/>
      <c r="B29" s="308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0"/>
        <v/>
      </c>
      <c r="U29" s="34"/>
    </row>
    <row r="30" spans="1:23" ht="15.75" customHeight="1">
      <c r="A30" s="39"/>
      <c r="B30" s="463" t="s">
        <v>82</v>
      </c>
      <c r="C30" s="464"/>
      <c r="D30" s="42"/>
      <c r="E30" s="43">
        <f t="shared" ref="E30:P30" si="11">SUM(E21:E29)</f>
        <v>5557</v>
      </c>
      <c r="F30" s="43">
        <f t="shared" si="11"/>
        <v>5100</v>
      </c>
      <c r="G30" s="43">
        <f t="shared" si="11"/>
        <v>6860</v>
      </c>
      <c r="H30" s="43">
        <f t="shared" si="11"/>
        <v>6017</v>
      </c>
      <c r="I30" s="43">
        <f t="shared" si="11"/>
        <v>7575</v>
      </c>
      <c r="J30" s="43">
        <f t="shared" si="11"/>
        <v>9746</v>
      </c>
      <c r="K30" s="43">
        <f t="shared" si="11"/>
        <v>6702</v>
      </c>
      <c r="L30" s="43">
        <f t="shared" si="11"/>
        <v>6792</v>
      </c>
      <c r="M30" s="43">
        <f t="shared" si="11"/>
        <v>8208</v>
      </c>
      <c r="N30" s="43">
        <f t="shared" si="11"/>
        <v>7612</v>
      </c>
      <c r="O30" s="43">
        <f t="shared" si="11"/>
        <v>9270</v>
      </c>
      <c r="P30" s="43">
        <f t="shared" si="11"/>
        <v>8449</v>
      </c>
      <c r="Q30" s="44">
        <f>SUM(E30:P30)</f>
        <v>87888</v>
      </c>
      <c r="R30" s="45"/>
      <c r="S30" s="43">
        <f t="shared" ref="S30" si="12">SUM(S21:S29)</f>
        <v>10574</v>
      </c>
      <c r="T30" s="183">
        <f t="shared" si="10"/>
        <v>-0.20096463022508038</v>
      </c>
      <c r="U30" s="44">
        <f t="shared" ref="U30" si="13">SUM(U21:U29)</f>
        <v>10330</v>
      </c>
      <c r="W30" s="192">
        <f>SUM(E30:J30)</f>
        <v>40855</v>
      </c>
    </row>
    <row r="31" spans="1:23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3" ht="16.5">
      <c r="A32" s="471" t="s">
        <v>45</v>
      </c>
      <c r="B32" s="472"/>
      <c r="C32" s="473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227</v>
      </c>
      <c r="T32" s="13" t="s">
        <v>29</v>
      </c>
      <c r="U32" s="13" t="s">
        <v>228</v>
      </c>
    </row>
    <row r="33" spans="1:23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3" ht="15.75" customHeight="1">
      <c r="A34" s="18" t="s">
        <v>43</v>
      </c>
      <c r="B34" s="474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4">SUM(E34:P34)</f>
        <v>1403</v>
      </c>
      <c r="R34" s="23"/>
      <c r="S34" s="21">
        <v>128</v>
      </c>
      <c r="T34" s="180">
        <f t="shared" ref="T34:T48" si="15">IFERROR(P34/S34-1,"")</f>
        <v>-0.4375</v>
      </c>
      <c r="U34" s="22">
        <v>206</v>
      </c>
    </row>
    <row r="35" spans="1:23" ht="15.75" hidden="1" customHeight="1">
      <c r="A35" s="25"/>
      <c r="B35" s="475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/>
      <c r="T35" s="181" t="str">
        <f t="shared" si="15"/>
        <v/>
      </c>
      <c r="U35" s="29"/>
    </row>
    <row r="36" spans="1:23" ht="15.75" hidden="1" customHeight="1">
      <c r="A36" s="25"/>
      <c r="B36" s="475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/>
      <c r="T36" s="208" t="str">
        <f t="shared" si="15"/>
        <v/>
      </c>
      <c r="U36" s="29"/>
    </row>
    <row r="37" spans="1:23" ht="15.75" customHeight="1">
      <c r="A37" s="25"/>
      <c r="B37" s="475"/>
      <c r="C37" s="27" t="s">
        <v>86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4"/>
        <v>7116</v>
      </c>
      <c r="R37" s="23"/>
      <c r="S37" s="28">
        <v>823</v>
      </c>
      <c r="T37" s="181">
        <f t="shared" si="15"/>
        <v>-9.4775212636694972E-2</v>
      </c>
      <c r="U37" s="29">
        <v>461</v>
      </c>
    </row>
    <row r="38" spans="1:23" ht="15.75" customHeight="1">
      <c r="A38" s="25"/>
      <c r="B38" s="307"/>
      <c r="C38" s="27" t="s">
        <v>111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8">
        <v>132</v>
      </c>
      <c r="L38" s="28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4"/>
        <v>6135</v>
      </c>
      <c r="R38" s="23"/>
      <c r="S38" s="28">
        <v>1146</v>
      </c>
      <c r="T38" s="208">
        <f t="shared" si="15"/>
        <v>-0.60820244328097739</v>
      </c>
      <c r="U38" s="29">
        <v>1324</v>
      </c>
    </row>
    <row r="39" spans="1:23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4"/>
        <v>80</v>
      </c>
      <c r="R39" s="23"/>
      <c r="S39" s="33"/>
      <c r="T39" s="182" t="str">
        <f t="shared" si="15"/>
        <v/>
      </c>
      <c r="U39" s="34">
        <v>258</v>
      </c>
    </row>
    <row r="40" spans="1:23" ht="15.75" customHeight="1">
      <c r="A40" s="25"/>
      <c r="B40" s="308"/>
      <c r="C40" s="32" t="s">
        <v>217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4"/>
        <v>4702</v>
      </c>
      <c r="R40" s="23"/>
      <c r="S40" s="33">
        <v>252</v>
      </c>
      <c r="T40" s="182">
        <f t="shared" si="15"/>
        <v>2.3571428571428572</v>
      </c>
      <c r="U40" s="34">
        <v>439</v>
      </c>
    </row>
    <row r="41" spans="1:23" ht="15.75" customHeight="1">
      <c r="A41" s="25"/>
      <c r="B41" s="307" t="s">
        <v>37</v>
      </c>
      <c r="C41" s="27" t="s">
        <v>57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4"/>
        <v>0</v>
      </c>
      <c r="R41" s="23"/>
      <c r="S41" s="28"/>
      <c r="T41" s="181" t="str">
        <f t="shared" si="15"/>
        <v/>
      </c>
      <c r="U41" s="29">
        <v>12</v>
      </c>
    </row>
    <row r="42" spans="1:23" ht="15.75" hidden="1" customHeight="1">
      <c r="A42" s="25"/>
      <c r="B42" s="308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5"/>
        <v/>
      </c>
      <c r="U42" s="34"/>
    </row>
    <row r="43" spans="1:23" ht="15.75" customHeight="1">
      <c r="A43" s="39"/>
      <c r="B43" s="463" t="s">
        <v>98</v>
      </c>
      <c r="C43" s="464"/>
      <c r="D43" s="42"/>
      <c r="E43" s="43">
        <f>SUM(E34:E42)</f>
        <v>2096</v>
      </c>
      <c r="F43" s="43">
        <f t="shared" ref="F43:P43" si="16">SUM(F34:F42)</f>
        <v>2041</v>
      </c>
      <c r="G43" s="43">
        <f t="shared" si="16"/>
        <v>2485</v>
      </c>
      <c r="H43" s="43">
        <f t="shared" si="16"/>
        <v>796</v>
      </c>
      <c r="I43" s="43">
        <f t="shared" si="16"/>
        <v>679</v>
      </c>
      <c r="J43" s="43">
        <f t="shared" si="16"/>
        <v>435</v>
      </c>
      <c r="K43" s="43">
        <f t="shared" si="16"/>
        <v>757</v>
      </c>
      <c r="L43" s="43">
        <f t="shared" si="16"/>
        <v>1235</v>
      </c>
      <c r="M43" s="43">
        <f t="shared" si="16"/>
        <v>1626</v>
      </c>
      <c r="N43" s="43">
        <f t="shared" si="16"/>
        <v>2585</v>
      </c>
      <c r="O43" s="43">
        <f t="shared" si="16"/>
        <v>2589</v>
      </c>
      <c r="P43" s="43">
        <f t="shared" si="16"/>
        <v>2112</v>
      </c>
      <c r="Q43" s="44">
        <f>SUM(E43:P43)</f>
        <v>19436</v>
      </c>
      <c r="R43" s="45"/>
      <c r="S43" s="43">
        <f t="shared" ref="S43" si="17">SUM(S34:S42)</f>
        <v>2349</v>
      </c>
      <c r="T43" s="183">
        <f t="shared" si="15"/>
        <v>-0.10089399744572158</v>
      </c>
      <c r="U43" s="44">
        <f t="shared" ref="U43" si="18">SUM(U34:U42)</f>
        <v>2700</v>
      </c>
      <c r="W43" s="192">
        <f>SUM(E43:J43)</f>
        <v>8532</v>
      </c>
    </row>
    <row r="44" spans="1:23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</row>
    <row r="45" spans="1:23" ht="15.75" customHeight="1">
      <c r="A45" s="199" t="s">
        <v>46</v>
      </c>
      <c r="B45" s="454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5"/>
        <v/>
      </c>
      <c r="U45" s="65">
        <v>144</v>
      </c>
    </row>
    <row r="46" spans="1:23" ht="15.75" customHeight="1">
      <c r="A46" s="204"/>
      <c r="B46" s="455"/>
      <c r="C46" s="36" t="s">
        <v>230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5"/>
        <v/>
      </c>
      <c r="U46" s="23"/>
    </row>
    <row r="47" spans="1:23" ht="15.75" customHeight="1">
      <c r="A47" s="150"/>
      <c r="B47" s="456" t="s">
        <v>96</v>
      </c>
      <c r="C47" s="457"/>
      <c r="D47" s="42"/>
      <c r="E47" s="43">
        <f t="shared" ref="E47:Q47" si="19">E46+E45</f>
        <v>0</v>
      </c>
      <c r="F47" s="43">
        <f t="shared" si="19"/>
        <v>0</v>
      </c>
      <c r="G47" s="43">
        <f t="shared" si="19"/>
        <v>0</v>
      </c>
      <c r="H47" s="43">
        <f t="shared" si="19"/>
        <v>0</v>
      </c>
      <c r="I47" s="43">
        <f t="shared" si="19"/>
        <v>32</v>
      </c>
      <c r="J47" s="43">
        <f t="shared" si="19"/>
        <v>0</v>
      </c>
      <c r="K47" s="43">
        <f t="shared" si="19"/>
        <v>30</v>
      </c>
      <c r="L47" s="43">
        <f t="shared" si="19"/>
        <v>0</v>
      </c>
      <c r="M47" s="43">
        <f t="shared" si="19"/>
        <v>0</v>
      </c>
      <c r="N47" s="43">
        <f t="shared" si="19"/>
        <v>0</v>
      </c>
      <c r="O47" s="43">
        <f t="shared" si="19"/>
        <v>0</v>
      </c>
      <c r="P47" s="43">
        <f t="shared" si="19"/>
        <v>30</v>
      </c>
      <c r="Q47" s="44">
        <f t="shared" si="19"/>
        <v>92</v>
      </c>
      <c r="R47" s="45"/>
      <c r="S47" s="43">
        <f>S46+S45</f>
        <v>0</v>
      </c>
      <c r="T47" s="183" t="str">
        <f t="shared" si="15"/>
        <v/>
      </c>
      <c r="U47" s="44">
        <f>U46+U45</f>
        <v>144</v>
      </c>
      <c r="W47" s="192">
        <f>SUM(E47:J47)</f>
        <v>32</v>
      </c>
    </row>
    <row r="48" spans="1:23" ht="15.75" customHeight="1">
      <c r="A48" s="458" t="s">
        <v>97</v>
      </c>
      <c r="B48" s="459"/>
      <c r="C48" s="460"/>
      <c r="D48" s="42"/>
      <c r="E48" s="69">
        <f t="shared" ref="E48:Q48" si="20">E47+E43</f>
        <v>2096</v>
      </c>
      <c r="F48" s="69">
        <f t="shared" si="20"/>
        <v>2041</v>
      </c>
      <c r="G48" s="69">
        <f t="shared" si="20"/>
        <v>2485</v>
      </c>
      <c r="H48" s="69">
        <f t="shared" si="20"/>
        <v>796</v>
      </c>
      <c r="I48" s="69">
        <f t="shared" si="20"/>
        <v>711</v>
      </c>
      <c r="J48" s="69">
        <f t="shared" si="20"/>
        <v>435</v>
      </c>
      <c r="K48" s="69">
        <f t="shared" si="20"/>
        <v>787</v>
      </c>
      <c r="L48" s="69">
        <f t="shared" si="20"/>
        <v>1235</v>
      </c>
      <c r="M48" s="69">
        <f t="shared" si="20"/>
        <v>1626</v>
      </c>
      <c r="N48" s="69">
        <f t="shared" si="20"/>
        <v>2585</v>
      </c>
      <c r="O48" s="69">
        <f t="shared" si="20"/>
        <v>2589</v>
      </c>
      <c r="P48" s="69">
        <f t="shared" si="20"/>
        <v>2142</v>
      </c>
      <c r="Q48" s="70">
        <f t="shared" si="20"/>
        <v>19528</v>
      </c>
      <c r="R48" s="45"/>
      <c r="S48" s="69">
        <f>S47+S43</f>
        <v>2349</v>
      </c>
      <c r="T48" s="185">
        <f t="shared" si="15"/>
        <v>-8.8122605363984641E-2</v>
      </c>
      <c r="U48" s="70">
        <f>U47+U43</f>
        <v>2844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461" t="s">
        <v>222</v>
      </c>
      <c r="B50" s="462"/>
      <c r="C50" s="289" t="s">
        <v>208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</row>
    <row r="51" spans="1:22">
      <c r="A51" s="285"/>
      <c r="B51" s="299"/>
      <c r="C51" s="290" t="s">
        <v>207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</row>
    <row r="52" spans="1:22">
      <c r="A52" s="286"/>
      <c r="B52" s="287"/>
      <c r="C52" s="288" t="s">
        <v>209</v>
      </c>
      <c r="E52" s="295">
        <f t="shared" ref="E52:F52" si="21">SUM(E50:E51)</f>
        <v>1063</v>
      </c>
      <c r="F52" s="295">
        <f t="shared" si="21"/>
        <v>976</v>
      </c>
      <c r="G52" s="295">
        <f>SUM(G50:G51)</f>
        <v>1313</v>
      </c>
      <c r="H52" s="295">
        <f t="shared" ref="H52:Q52" si="22">SUM(H50:H51)</f>
        <v>1056</v>
      </c>
      <c r="I52" s="295">
        <f t="shared" si="22"/>
        <v>1135</v>
      </c>
      <c r="J52" s="295">
        <f t="shared" si="22"/>
        <v>1496</v>
      </c>
      <c r="K52" s="295">
        <f t="shared" si="22"/>
        <v>1192</v>
      </c>
      <c r="L52" s="295">
        <f t="shared" si="22"/>
        <v>1466</v>
      </c>
      <c r="M52" s="295">
        <f t="shared" si="22"/>
        <v>1548</v>
      </c>
      <c r="N52" s="295">
        <f t="shared" si="22"/>
        <v>1745</v>
      </c>
      <c r="O52" s="295">
        <f t="shared" si="22"/>
        <v>1957</v>
      </c>
      <c r="P52" s="295">
        <f t="shared" si="22"/>
        <v>1480</v>
      </c>
      <c r="Q52" s="297">
        <f t="shared" si="22"/>
        <v>16427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>
      <c r="A54" s="461" t="s">
        <v>206</v>
      </c>
      <c r="B54" s="462"/>
      <c r="C54" s="289" t="s">
        <v>208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</row>
    <row r="55" spans="1:22">
      <c r="A55" s="285"/>
      <c r="B55" s="299" t="s">
        <v>210</v>
      </c>
      <c r="C55" s="290" t="s">
        <v>207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</row>
    <row r="56" spans="1:22">
      <c r="A56" s="286"/>
      <c r="B56" s="287"/>
      <c r="C56" s="288" t="s">
        <v>209</v>
      </c>
      <c r="E56" s="295">
        <f t="shared" ref="E56:F56" si="23">SUM(E54:E55)</f>
        <v>158</v>
      </c>
      <c r="F56" s="295">
        <f t="shared" si="23"/>
        <v>4</v>
      </c>
      <c r="G56" s="295">
        <f>SUM(G54:G55)</f>
        <v>50</v>
      </c>
      <c r="H56" s="295">
        <f t="shared" ref="H56:Q56" si="24">SUM(H54:H55)</f>
        <v>0</v>
      </c>
      <c r="I56" s="295">
        <f t="shared" si="24"/>
        <v>0</v>
      </c>
      <c r="J56" s="295">
        <f t="shared" si="24"/>
        <v>0</v>
      </c>
      <c r="K56" s="295">
        <f t="shared" si="24"/>
        <v>0</v>
      </c>
      <c r="L56" s="295">
        <f t="shared" si="24"/>
        <v>0</v>
      </c>
      <c r="M56" s="295">
        <f t="shared" si="24"/>
        <v>0</v>
      </c>
      <c r="N56" s="295">
        <f t="shared" si="24"/>
        <v>819</v>
      </c>
      <c r="O56" s="295">
        <f t="shared" si="24"/>
        <v>1017</v>
      </c>
      <c r="P56" s="295">
        <f t="shared" si="24"/>
        <v>1043</v>
      </c>
      <c r="Q56" s="297">
        <f t="shared" si="24"/>
        <v>3091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0:B50"/>
    <mergeCell ref="A54:B54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0"/>
  <sheetViews>
    <sheetView showGridLines="0" topLeftCell="A12" zoomScale="80" zoomScaleNormal="80" workbookViewId="0">
      <pane xSplit="4" topLeftCell="E1" activePane="topRight" state="frozen"/>
      <selection activeCell="AB35" sqref="AB35"/>
      <selection pane="topRight" activeCell="P40" sqref="P40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220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65" t="s">
        <v>221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229</v>
      </c>
      <c r="T3" s="469"/>
      <c r="U3" s="470"/>
    </row>
    <row r="4" spans="1:21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223</v>
      </c>
      <c r="T4" s="13" t="s">
        <v>29</v>
      </c>
      <c r="U4" s="13" t="s">
        <v>216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74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>U21+U34</f>
        <v>21200</v>
      </c>
    </row>
    <row r="7" spans="1:21" ht="15.75" hidden="1" customHeight="1">
      <c r="A7" s="25"/>
      <c r="B7" s="475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IFERROR(Q7/S7-1,"")</f>
        <v/>
      </c>
      <c r="U7" s="29">
        <f t="shared" ref="U7:U11" si="5">U22+U35</f>
        <v>0</v>
      </c>
    </row>
    <row r="8" spans="1:21" ht="15.75" hidden="1" customHeight="1">
      <c r="A8" s="25"/>
      <c r="B8" s="475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</row>
    <row r="9" spans="1:21" ht="15.75" customHeight="1">
      <c r="A9" s="25"/>
      <c r="B9" s="475"/>
      <c r="C9" s="27" t="s">
        <v>86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4"/>
        <v>1.9205223880597013</v>
      </c>
      <c r="U9" s="29">
        <f t="shared" si="5"/>
        <v>13630</v>
      </c>
    </row>
    <row r="10" spans="1:21" ht="15.75" customHeight="1">
      <c r="A10" s="25"/>
      <c r="B10" s="305"/>
      <c r="C10" s="27" t="s">
        <v>112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4"/>
        <v>-0.23649453654219288</v>
      </c>
      <c r="U10" s="29">
        <f t="shared" si="5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4"/>
        <v>-0.72097625329815296</v>
      </c>
      <c r="U11" s="23">
        <f t="shared" si="5"/>
        <v>30188</v>
      </c>
    </row>
    <row r="12" spans="1:21" ht="15.75" customHeight="1">
      <c r="A12" s="25"/>
      <c r="B12" s="306"/>
      <c r="C12" s="32" t="s">
        <v>217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4"/>
        <v>2.0549320600638188E-2</v>
      </c>
      <c r="U12" s="23"/>
    </row>
    <row r="13" spans="1:21" ht="15.75" customHeight="1">
      <c r="A13" s="25"/>
      <c r="B13" s="305" t="s">
        <v>37</v>
      </c>
      <c r="C13" s="27" t="s">
        <v>58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4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116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518</v>
      </c>
    </row>
    <row r="15" spans="1:21" ht="15.75" customHeight="1">
      <c r="A15" s="150"/>
      <c r="B15" s="456" t="s">
        <v>95</v>
      </c>
      <c r="C15" s="457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4"/>
        <v>-6.4762843762104283E-2</v>
      </c>
      <c r="U15" s="170">
        <f>SUM(U6:U14)</f>
        <v>143685</v>
      </c>
    </row>
    <row r="16" spans="1:21" ht="15.75" customHeight="1">
      <c r="A16" s="39"/>
      <c r="B16" s="476" t="s">
        <v>81</v>
      </c>
      <c r="C16" s="477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4"/>
        <v>-5.633979722138871E-2</v>
      </c>
      <c r="U16" s="194">
        <f>U15+U47</f>
        <v>143685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471" t="s">
        <v>39</v>
      </c>
      <c r="B19" s="472"/>
      <c r="C19" s="473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223</v>
      </c>
      <c r="T19" s="13" t="s">
        <v>29</v>
      </c>
      <c r="U19" s="13" t="s">
        <v>216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474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</row>
    <row r="22" spans="1:21" ht="15.75" hidden="1" customHeight="1">
      <c r="A22" s="25"/>
      <c r="B22" s="475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21" ht="15.75" hidden="1" customHeight="1">
      <c r="A23" s="25"/>
      <c r="B23" s="475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21" ht="15.75" customHeight="1">
      <c r="A24" s="25"/>
      <c r="B24" s="475"/>
      <c r="C24" s="27" t="s">
        <v>224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</row>
    <row r="25" spans="1:21" ht="15.75" customHeight="1">
      <c r="A25" s="25"/>
      <c r="B25" s="305"/>
      <c r="C25" s="27" t="s">
        <v>111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</row>
    <row r="26" spans="1:21" ht="15.75" customHeight="1">
      <c r="A26" s="25"/>
      <c r="B26" s="306"/>
      <c r="C26" s="32" t="s">
        <v>218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</row>
    <row r="27" spans="1:21" ht="15.75" customHeight="1">
      <c r="A27" s="25"/>
      <c r="B27" s="306"/>
      <c r="C27" s="32" t="s">
        <v>217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</row>
    <row r="28" spans="1:21" ht="15.75" customHeight="1">
      <c r="A28" s="25"/>
      <c r="B28" s="305" t="s">
        <v>37</v>
      </c>
      <c r="C28" s="27" t="s">
        <v>57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</row>
    <row r="29" spans="1:21" ht="15.75" customHeight="1">
      <c r="A29" s="25"/>
      <c r="B29" s="306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</row>
    <row r="30" spans="1:21" ht="15.75" customHeight="1">
      <c r="A30" s="39"/>
      <c r="B30" s="463" t="s">
        <v>82</v>
      </c>
      <c r="C30" s="464"/>
      <c r="D30" s="42"/>
      <c r="E30" s="43">
        <f t="shared" ref="E30:P30" si="11">SUM(E21:E29)</f>
        <v>8787</v>
      </c>
      <c r="F30" s="43">
        <f t="shared" si="11"/>
        <v>7579</v>
      </c>
      <c r="G30" s="43">
        <f t="shared" si="11"/>
        <v>10984</v>
      </c>
      <c r="H30" s="43">
        <f t="shared" si="11"/>
        <v>10275</v>
      </c>
      <c r="I30" s="43">
        <f t="shared" si="11"/>
        <v>10106</v>
      </c>
      <c r="J30" s="43">
        <f t="shared" si="11"/>
        <v>8219</v>
      </c>
      <c r="K30" s="43">
        <f t="shared" si="11"/>
        <v>8707</v>
      </c>
      <c r="L30" s="43">
        <f t="shared" si="11"/>
        <v>8038</v>
      </c>
      <c r="M30" s="43">
        <f t="shared" si="11"/>
        <v>7235</v>
      </c>
      <c r="N30" s="43">
        <f t="shared" si="11"/>
        <v>8045</v>
      </c>
      <c r="O30" s="43">
        <f t="shared" si="11"/>
        <v>9240</v>
      </c>
      <c r="P30" s="43">
        <f t="shared" si="11"/>
        <v>10574</v>
      </c>
      <c r="Q30" s="44">
        <f>SUM(E30:P30)</f>
        <v>107789</v>
      </c>
      <c r="R30" s="45"/>
      <c r="S30" s="43">
        <f t="shared" ref="S30" si="12">SUM(S21:S29)</f>
        <v>109140</v>
      </c>
      <c r="T30" s="183">
        <f t="shared" si="10"/>
        <v>-1.2378596298332378E-2</v>
      </c>
      <c r="U30" s="44">
        <f t="shared" ref="U30" si="13">SUM(U21:U29)</f>
        <v>106677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471" t="s">
        <v>45</v>
      </c>
      <c r="B32" s="472"/>
      <c r="C32" s="473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223</v>
      </c>
      <c r="T32" s="13" t="s">
        <v>29</v>
      </c>
      <c r="U32" s="13" t="s">
        <v>216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474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4">SUM(E34:P34)</f>
        <v>3536</v>
      </c>
      <c r="R34" s="23"/>
      <c r="S34" s="21">
        <v>4884</v>
      </c>
      <c r="T34" s="180">
        <f t="shared" ref="T34:T48" si="15">IFERROR(Q34/S34-1,"")</f>
        <v>-0.27600327600327601</v>
      </c>
      <c r="U34" s="22">
        <v>4819</v>
      </c>
    </row>
    <row r="35" spans="1:21" ht="15.75" hidden="1" customHeight="1">
      <c r="A35" s="25"/>
      <c r="B35" s="475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>
        <v>0</v>
      </c>
      <c r="T35" s="181" t="str">
        <f t="shared" si="15"/>
        <v/>
      </c>
      <c r="U35" s="29">
        <v>0</v>
      </c>
    </row>
    <row r="36" spans="1:21" ht="15.75" hidden="1" customHeight="1">
      <c r="A36" s="25"/>
      <c r="B36" s="475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>
        <v>0</v>
      </c>
      <c r="T36" s="208" t="str">
        <f t="shared" si="15"/>
        <v/>
      </c>
      <c r="U36" s="29">
        <v>0</v>
      </c>
    </row>
    <row r="37" spans="1:21" ht="15.75" customHeight="1">
      <c r="A37" s="25"/>
      <c r="B37" s="475"/>
      <c r="C37" s="27" t="s">
        <v>86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4"/>
        <v>6068</v>
      </c>
      <c r="R37" s="23"/>
      <c r="S37" s="28">
        <v>4430</v>
      </c>
      <c r="T37" s="181">
        <f t="shared" si="15"/>
        <v>0.3697516930022573</v>
      </c>
      <c r="U37" s="29">
        <v>5789</v>
      </c>
    </row>
    <row r="38" spans="1:21" ht="15.75" customHeight="1">
      <c r="A38" s="25"/>
      <c r="B38" s="305"/>
      <c r="C38" s="27" t="s">
        <v>111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4"/>
        <v>9431</v>
      </c>
      <c r="R38" s="23"/>
      <c r="S38" s="28">
        <v>14857</v>
      </c>
      <c r="T38" s="208">
        <f t="shared" si="15"/>
        <v>-0.36521505014471289</v>
      </c>
      <c r="U38" s="29">
        <v>16172</v>
      </c>
    </row>
    <row r="39" spans="1:21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4"/>
        <v>1265</v>
      </c>
      <c r="R39" s="23"/>
      <c r="S39" s="33">
        <v>4244</v>
      </c>
      <c r="T39" s="182">
        <f t="shared" si="15"/>
        <v>-0.70193213949104616</v>
      </c>
      <c r="U39" s="34">
        <v>7276</v>
      </c>
    </row>
    <row r="40" spans="1:21" ht="15.75" customHeight="1">
      <c r="A40" s="25"/>
      <c r="B40" s="306"/>
      <c r="C40" s="32" t="s">
        <v>217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4"/>
        <v>4414</v>
      </c>
      <c r="R40" s="23"/>
      <c r="S40" s="33">
        <v>3102</v>
      </c>
      <c r="T40" s="182">
        <f t="shared" si="15"/>
        <v>0.42295293359123143</v>
      </c>
      <c r="U40" s="34"/>
    </row>
    <row r="41" spans="1:21" ht="15.75" customHeight="1">
      <c r="A41" s="25"/>
      <c r="B41" s="305" t="s">
        <v>37</v>
      </c>
      <c r="C41" s="27" t="s">
        <v>57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4"/>
        <v>296</v>
      </c>
      <c r="R41" s="23"/>
      <c r="S41" s="28">
        <v>1338</v>
      </c>
      <c r="T41" s="181">
        <f t="shared" si="15"/>
        <v>-0.77877428998505227</v>
      </c>
      <c r="U41" s="29">
        <v>2951</v>
      </c>
    </row>
    <row r="42" spans="1:21" ht="15.75" customHeight="1">
      <c r="A42" s="25"/>
      <c r="B42" s="306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4"/>
        <v>0</v>
      </c>
      <c r="R42" s="23"/>
      <c r="S42" s="33">
        <v>0</v>
      </c>
      <c r="T42" s="300" t="str">
        <f t="shared" si="15"/>
        <v/>
      </c>
      <c r="U42" s="34">
        <v>1</v>
      </c>
    </row>
    <row r="43" spans="1:21" ht="15.75" customHeight="1">
      <c r="A43" s="39"/>
      <c r="B43" s="463" t="s">
        <v>98</v>
      </c>
      <c r="C43" s="464"/>
      <c r="D43" s="42"/>
      <c r="E43" s="43">
        <f>SUM(E34:E42)</f>
        <v>2201</v>
      </c>
      <c r="F43" s="43">
        <f t="shared" ref="F43:P43" si="16">SUM(F34:F42)</f>
        <v>1902</v>
      </c>
      <c r="G43" s="43">
        <f t="shared" si="16"/>
        <v>2174</v>
      </c>
      <c r="H43" s="43">
        <f t="shared" si="16"/>
        <v>2006</v>
      </c>
      <c r="I43" s="43">
        <f t="shared" si="16"/>
        <v>2016</v>
      </c>
      <c r="J43" s="43">
        <f t="shared" si="16"/>
        <v>1940</v>
      </c>
      <c r="K43" s="43">
        <f t="shared" si="16"/>
        <v>1791</v>
      </c>
      <c r="L43" s="43">
        <f t="shared" si="16"/>
        <v>1977</v>
      </c>
      <c r="M43" s="43">
        <f t="shared" si="16"/>
        <v>3050</v>
      </c>
      <c r="N43" s="43">
        <f t="shared" si="16"/>
        <v>2090</v>
      </c>
      <c r="O43" s="43">
        <f t="shared" si="16"/>
        <v>1514</v>
      </c>
      <c r="P43" s="43">
        <f t="shared" si="16"/>
        <v>2349</v>
      </c>
      <c r="Q43" s="44">
        <f>SUM(E43:P43)</f>
        <v>25010</v>
      </c>
      <c r="R43" s="45"/>
      <c r="S43" s="43">
        <f t="shared" ref="S43" si="17">SUM(S34:S42)</f>
        <v>32855</v>
      </c>
      <c r="T43" s="183">
        <f t="shared" si="15"/>
        <v>-0.23877644194186576</v>
      </c>
      <c r="U43" s="44">
        <f t="shared" ref="U43" si="18">SUM(U34:U42)</f>
        <v>37008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</row>
    <row r="45" spans="1:21" ht="15.75" customHeight="1">
      <c r="A45" s="199" t="s">
        <v>46</v>
      </c>
      <c r="B45" s="454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5"/>
        <v>0.85388127853881279</v>
      </c>
      <c r="U45" s="65"/>
    </row>
    <row r="46" spans="1:21" ht="15.75" hidden="1" customHeight="1">
      <c r="A46" s="204"/>
      <c r="B46" s="455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5"/>
        <v/>
      </c>
      <c r="U46" s="23"/>
    </row>
    <row r="47" spans="1:21" ht="15.75" customHeight="1">
      <c r="A47" s="150"/>
      <c r="B47" s="456" t="s">
        <v>96</v>
      </c>
      <c r="C47" s="457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1314</v>
      </c>
      <c r="T47" s="183">
        <f t="shared" si="15"/>
        <v>0.85388127853881279</v>
      </c>
      <c r="U47" s="44">
        <f>U46+U45</f>
        <v>0</v>
      </c>
    </row>
    <row r="48" spans="1:21" ht="15.75" customHeight="1">
      <c r="A48" s="458" t="s">
        <v>97</v>
      </c>
      <c r="B48" s="459"/>
      <c r="C48" s="460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34169</v>
      </c>
      <c r="T48" s="185">
        <f t="shared" si="15"/>
        <v>-0.19675729462378178</v>
      </c>
      <c r="U48" s="70">
        <f>U47+U43</f>
        <v>37008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461" t="s">
        <v>222</v>
      </c>
      <c r="B50" s="462"/>
      <c r="C50" s="289" t="s">
        <v>208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</row>
    <row r="51" spans="1:22">
      <c r="A51" s="285"/>
      <c r="B51" s="299"/>
      <c r="C51" s="290" t="s">
        <v>207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</row>
    <row r="52" spans="1:22">
      <c r="A52" s="286"/>
      <c r="B52" s="287"/>
      <c r="C52" s="288" t="s">
        <v>209</v>
      </c>
      <c r="E52" s="295">
        <f t="shared" ref="E52:F52" si="21">SUM(E50:E51)</f>
        <v>1385</v>
      </c>
      <c r="F52" s="295">
        <f t="shared" si="21"/>
        <v>1800</v>
      </c>
      <c r="G52" s="295">
        <f>SUM(G50:G51)</f>
        <v>2181</v>
      </c>
      <c r="H52" s="295">
        <f t="shared" ref="H52:Q52" si="22">SUM(H50:H51)</f>
        <v>1620</v>
      </c>
      <c r="I52" s="295">
        <f t="shared" si="22"/>
        <v>1652</v>
      </c>
      <c r="J52" s="295">
        <f t="shared" si="22"/>
        <v>1413</v>
      </c>
      <c r="K52" s="295">
        <f t="shared" si="22"/>
        <v>1573</v>
      </c>
      <c r="L52" s="295">
        <f t="shared" si="22"/>
        <v>1459</v>
      </c>
      <c r="M52" s="295">
        <f t="shared" si="22"/>
        <v>1198</v>
      </c>
      <c r="N52" s="295">
        <f t="shared" si="22"/>
        <v>1327</v>
      </c>
      <c r="O52" s="295">
        <f t="shared" si="22"/>
        <v>1427</v>
      </c>
      <c r="P52" s="295">
        <f t="shared" si="22"/>
        <v>1611</v>
      </c>
      <c r="Q52" s="297">
        <f t="shared" si="22"/>
        <v>18646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>
      <c r="A54" s="461" t="s">
        <v>206</v>
      </c>
      <c r="B54" s="462"/>
      <c r="C54" s="289" t="s">
        <v>208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</row>
    <row r="55" spans="1:22">
      <c r="A55" s="285"/>
      <c r="B55" s="299" t="s">
        <v>210</v>
      </c>
      <c r="C55" s="290" t="s">
        <v>207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</row>
    <row r="56" spans="1:22">
      <c r="A56" s="286"/>
      <c r="B56" s="287"/>
      <c r="C56" s="288" t="s">
        <v>209</v>
      </c>
      <c r="E56" s="295">
        <f t="shared" ref="E56:F56" si="23">SUM(E54:E55)</f>
        <v>1329</v>
      </c>
      <c r="F56" s="295">
        <f t="shared" si="23"/>
        <v>1206</v>
      </c>
      <c r="G56" s="295">
        <f>SUM(G54:G55)</f>
        <v>1318</v>
      </c>
      <c r="H56" s="295">
        <f t="shared" ref="H56:Q56" si="24">SUM(H54:H55)</f>
        <v>1471</v>
      </c>
      <c r="I56" s="295">
        <f t="shared" si="24"/>
        <v>1162</v>
      </c>
      <c r="J56" s="295">
        <f t="shared" si="24"/>
        <v>567</v>
      </c>
      <c r="K56" s="295">
        <f t="shared" si="24"/>
        <v>472</v>
      </c>
      <c r="L56" s="295">
        <f t="shared" si="24"/>
        <v>215</v>
      </c>
      <c r="M56" s="295">
        <f t="shared" si="24"/>
        <v>205</v>
      </c>
      <c r="N56" s="295">
        <f t="shared" si="24"/>
        <v>122</v>
      </c>
      <c r="O56" s="295">
        <f t="shared" si="24"/>
        <v>298</v>
      </c>
      <c r="P56" s="295">
        <f t="shared" si="24"/>
        <v>330</v>
      </c>
      <c r="Q56" s="297">
        <f t="shared" si="24"/>
        <v>8695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4:B54"/>
    <mergeCell ref="A50:B50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opLeftCell="A13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65" t="s">
        <v>215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102</v>
      </c>
      <c r="T3" s="469"/>
      <c r="U3" s="470"/>
    </row>
    <row r="4" spans="1:21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216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74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475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475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475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 t="shared" ref="T9:T11" si="7"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112</v>
      </c>
      <c r="D10" s="10"/>
      <c r="E10" s="28">
        <f t="shared" ref="E10:P10" si="8">E25+E38</f>
        <v>4059</v>
      </c>
      <c r="F10" s="28">
        <f t="shared" si="8"/>
        <v>3783</v>
      </c>
      <c r="G10" s="28">
        <f t="shared" si="8"/>
        <v>4904</v>
      </c>
      <c r="H10" s="28">
        <f t="shared" si="8"/>
        <v>4414</v>
      </c>
      <c r="I10" s="28">
        <f t="shared" si="8"/>
        <v>4945</v>
      </c>
      <c r="J10" s="28">
        <f t="shared" si="8"/>
        <v>4909</v>
      </c>
      <c r="K10" s="28">
        <f t="shared" si="8"/>
        <v>5494</v>
      </c>
      <c r="L10" s="28">
        <f t="shared" si="8"/>
        <v>4948</v>
      </c>
      <c r="M10" s="28">
        <f t="shared" si="8"/>
        <v>4509</v>
      </c>
      <c r="N10" s="28">
        <f t="shared" si="8"/>
        <v>5352</v>
      </c>
      <c r="O10" s="28">
        <f t="shared" si="8"/>
        <v>5578</v>
      </c>
      <c r="P10" s="28">
        <f t="shared" si="8"/>
        <v>5859</v>
      </c>
      <c r="Q10" s="29">
        <f>SUM(E10:P10)</f>
        <v>58754</v>
      </c>
      <c r="R10" s="23"/>
      <c r="S10" s="29">
        <f t="shared" si="2"/>
        <v>71452</v>
      </c>
      <c r="T10" s="208">
        <f t="shared" si="7"/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9">E26+E39</f>
        <v>530</v>
      </c>
      <c r="F11" s="33">
        <f t="shared" si="9"/>
        <v>91</v>
      </c>
      <c r="G11" s="33">
        <f t="shared" si="9"/>
        <v>147</v>
      </c>
      <c r="H11" s="33">
        <f t="shared" si="9"/>
        <v>219</v>
      </c>
      <c r="I11" s="33">
        <f t="shared" si="9"/>
        <v>520</v>
      </c>
      <c r="J11" s="33">
        <f t="shared" si="9"/>
        <v>674</v>
      </c>
      <c r="K11" s="33">
        <f t="shared" si="9"/>
        <v>294</v>
      </c>
      <c r="L11" s="33">
        <f t="shared" si="9"/>
        <v>433</v>
      </c>
      <c r="M11" s="33">
        <f t="shared" si="9"/>
        <v>383</v>
      </c>
      <c r="N11" s="33">
        <f t="shared" si="9"/>
        <v>590</v>
      </c>
      <c r="O11" s="33">
        <f t="shared" si="9"/>
        <v>262</v>
      </c>
      <c r="P11" s="33">
        <f t="shared" si="9"/>
        <v>405</v>
      </c>
      <c r="Q11" s="34">
        <f t="shared" si="1"/>
        <v>4548</v>
      </c>
      <c r="R11" s="23"/>
      <c r="S11" s="23">
        <f t="shared" si="2"/>
        <v>30188</v>
      </c>
      <c r="T11" s="189">
        <f t="shared" si="7"/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217</v>
      </c>
      <c r="D12" s="10"/>
      <c r="E12" s="33">
        <f>E27+E40</f>
        <v>2590</v>
      </c>
      <c r="F12" s="33">
        <f t="shared" ref="F12:P12" si="10">F27+F40</f>
        <v>2627</v>
      </c>
      <c r="G12" s="33">
        <f t="shared" si="10"/>
        <v>3232</v>
      </c>
      <c r="H12" s="33">
        <f t="shared" si="10"/>
        <v>3161</v>
      </c>
      <c r="I12" s="33">
        <f t="shared" si="10"/>
        <v>4094</v>
      </c>
      <c r="J12" s="33">
        <f t="shared" si="10"/>
        <v>4229</v>
      </c>
      <c r="K12" s="33">
        <f t="shared" si="10"/>
        <v>4403</v>
      </c>
      <c r="L12" s="33">
        <f t="shared" si="10"/>
        <v>3680</v>
      </c>
      <c r="M12" s="33">
        <f t="shared" si="10"/>
        <v>3089</v>
      </c>
      <c r="N12" s="33">
        <f t="shared" si="10"/>
        <v>4462</v>
      </c>
      <c r="O12" s="33">
        <f t="shared" si="10"/>
        <v>4541</v>
      </c>
      <c r="P12" s="33">
        <f t="shared" si="10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58</v>
      </c>
      <c r="D13" s="10"/>
      <c r="E13" s="28">
        <f>E28+E41</f>
        <v>392</v>
      </c>
      <c r="F13" s="28">
        <f t="shared" ref="F13:P13" si="11">F28+F41</f>
        <v>529</v>
      </c>
      <c r="G13" s="28">
        <f t="shared" si="11"/>
        <v>478</v>
      </c>
      <c r="H13" s="28">
        <f t="shared" si="11"/>
        <v>433</v>
      </c>
      <c r="I13" s="28">
        <f t="shared" si="11"/>
        <v>426</v>
      </c>
      <c r="J13" s="28">
        <f t="shared" si="11"/>
        <v>427</v>
      </c>
      <c r="K13" s="28">
        <f t="shared" si="11"/>
        <v>293</v>
      </c>
      <c r="L13" s="28">
        <f t="shared" si="11"/>
        <v>281</v>
      </c>
      <c r="M13" s="28">
        <f t="shared" si="11"/>
        <v>204</v>
      </c>
      <c r="N13" s="28">
        <f t="shared" si="11"/>
        <v>247</v>
      </c>
      <c r="O13" s="28">
        <f t="shared" si="11"/>
        <v>209</v>
      </c>
      <c r="P13" s="28">
        <f t="shared" si="11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116</v>
      </c>
      <c r="D14" s="10"/>
      <c r="E14" s="33">
        <f>E29+E42</f>
        <v>0</v>
      </c>
      <c r="F14" s="33">
        <f t="shared" ref="F14:P14" si="12">F29+F42</f>
        <v>0</v>
      </c>
      <c r="G14" s="33">
        <f t="shared" si="12"/>
        <v>0</v>
      </c>
      <c r="H14" s="33">
        <f t="shared" si="12"/>
        <v>0</v>
      </c>
      <c r="I14" s="33">
        <f t="shared" si="12"/>
        <v>0</v>
      </c>
      <c r="J14" s="33">
        <f t="shared" si="12"/>
        <v>0</v>
      </c>
      <c r="K14" s="33">
        <f t="shared" si="12"/>
        <v>0</v>
      </c>
      <c r="L14" s="33">
        <f t="shared" si="12"/>
        <v>0</v>
      </c>
      <c r="M14" s="33">
        <f t="shared" si="12"/>
        <v>0</v>
      </c>
      <c r="N14" s="33">
        <f t="shared" si="12"/>
        <v>0</v>
      </c>
      <c r="O14" s="33">
        <f t="shared" si="12"/>
        <v>0</v>
      </c>
      <c r="P14" s="33">
        <f t="shared" si="12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456" t="s">
        <v>95</v>
      </c>
      <c r="C15" s="457"/>
      <c r="D15" s="10"/>
      <c r="E15" s="151">
        <f>E30+E43</f>
        <v>10205</v>
      </c>
      <c r="F15" s="151">
        <f t="shared" ref="F15:P15" si="13">F30+F43</f>
        <v>9090</v>
      </c>
      <c r="G15" s="151">
        <f t="shared" si="13"/>
        <v>11369</v>
      </c>
      <c r="H15" s="151">
        <f t="shared" si="13"/>
        <v>10930</v>
      </c>
      <c r="I15" s="151">
        <f t="shared" si="13"/>
        <v>12920</v>
      </c>
      <c r="J15" s="151">
        <f t="shared" si="13"/>
        <v>12434</v>
      </c>
      <c r="K15" s="151">
        <f t="shared" si="13"/>
        <v>12628</v>
      </c>
      <c r="L15" s="151">
        <f t="shared" si="13"/>
        <v>11349</v>
      </c>
      <c r="M15" s="151">
        <f t="shared" si="13"/>
        <v>10511</v>
      </c>
      <c r="N15" s="151">
        <f t="shared" si="13"/>
        <v>13352</v>
      </c>
      <c r="O15" s="151">
        <f t="shared" si="13"/>
        <v>13030</v>
      </c>
      <c r="P15" s="151">
        <f t="shared" si="13"/>
        <v>14177</v>
      </c>
      <c r="Q15" s="152">
        <f t="shared" si="1"/>
        <v>141995</v>
      </c>
      <c r="R15" s="23"/>
      <c r="S15" s="170">
        <f>SUM(S6:S14)</f>
        <v>143685</v>
      </c>
      <c r="T15" s="190">
        <f t="shared" ref="T15:T16" si="14">P15/S15-1</f>
        <v>-0.90133277655983579</v>
      </c>
      <c r="U15" s="170">
        <f>SUM(U6:U14)</f>
        <v>16705</v>
      </c>
    </row>
    <row r="16" spans="1:21" ht="15.75" customHeight="1">
      <c r="A16" s="39"/>
      <c r="B16" s="476" t="s">
        <v>81</v>
      </c>
      <c r="C16" s="477"/>
      <c r="D16" s="153"/>
      <c r="E16" s="193">
        <f t="shared" ref="E16:P16" si="15">E15+E47</f>
        <v>10205</v>
      </c>
      <c r="F16" s="193">
        <f t="shared" si="15"/>
        <v>9090</v>
      </c>
      <c r="G16" s="193">
        <f t="shared" si="15"/>
        <v>11369</v>
      </c>
      <c r="H16" s="193">
        <f t="shared" si="15"/>
        <v>10930</v>
      </c>
      <c r="I16" s="193">
        <f t="shared" si="15"/>
        <v>12938</v>
      </c>
      <c r="J16" s="193">
        <f t="shared" si="15"/>
        <v>12578</v>
      </c>
      <c r="K16" s="193">
        <f t="shared" si="15"/>
        <v>12916</v>
      </c>
      <c r="L16" s="193">
        <f t="shared" si="15"/>
        <v>11421</v>
      </c>
      <c r="M16" s="193">
        <f t="shared" si="15"/>
        <v>10799</v>
      </c>
      <c r="N16" s="193">
        <f t="shared" si="15"/>
        <v>13424</v>
      </c>
      <c r="O16" s="193">
        <f t="shared" si="15"/>
        <v>13174</v>
      </c>
      <c r="P16" s="193">
        <f t="shared" si="15"/>
        <v>14465</v>
      </c>
      <c r="Q16" s="194">
        <f>SUM(E16:P16)</f>
        <v>143309</v>
      </c>
      <c r="R16" s="195"/>
      <c r="S16" s="194">
        <f>S15+S47</f>
        <v>143685</v>
      </c>
      <c r="T16" s="196">
        <f t="shared" si="14"/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471" t="s">
        <v>39</v>
      </c>
      <c r="B19" s="472"/>
      <c r="C19" s="473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216</v>
      </c>
      <c r="T19" s="13" t="s">
        <v>29</v>
      </c>
      <c r="U19" s="13" t="s">
        <v>212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474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6">SUM(E21:P21)</f>
        <v>16674</v>
      </c>
      <c r="R21" s="23"/>
      <c r="S21" s="21">
        <v>16381</v>
      </c>
      <c r="T21" s="180">
        <f t="shared" ref="T21:T26" si="17">P21/S21-1</f>
        <v>-0.92289847994627927</v>
      </c>
      <c r="U21" s="22">
        <v>744</v>
      </c>
    </row>
    <row r="22" spans="1:21" ht="15.75" hidden="1" customHeight="1">
      <c r="A22" s="25"/>
      <c r="B22" s="475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6"/>
        <v>0</v>
      </c>
      <c r="R22" s="23"/>
      <c r="S22" s="28">
        <v>0</v>
      </c>
      <c r="T22" s="198" t="e">
        <f t="shared" si="17"/>
        <v>#DIV/0!</v>
      </c>
      <c r="U22" s="29"/>
    </row>
    <row r="23" spans="1:21" ht="15.75" hidden="1" customHeight="1">
      <c r="A23" s="25"/>
      <c r="B23" s="475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8">
        <v>0</v>
      </c>
      <c r="T23" s="198" t="e">
        <f t="shared" si="17"/>
        <v>#DIV/0!</v>
      </c>
      <c r="U23" s="29"/>
    </row>
    <row r="24" spans="1:21" ht="15.75" customHeight="1">
      <c r="A24" s="25"/>
      <c r="B24" s="475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6"/>
        <v>3610</v>
      </c>
      <c r="R24" s="23"/>
      <c r="S24" s="28">
        <v>7841</v>
      </c>
      <c r="T24" s="181">
        <f t="shared" si="17"/>
        <v>-0.95753092717765587</v>
      </c>
      <c r="U24" s="29">
        <v>981</v>
      </c>
    </row>
    <row r="25" spans="1:21" ht="15.75" customHeight="1">
      <c r="A25" s="25"/>
      <c r="B25" s="303"/>
      <c r="C25" s="27" t="s">
        <v>111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6"/>
        <v>43897</v>
      </c>
      <c r="R25" s="23"/>
      <c r="S25" s="28">
        <v>55280</v>
      </c>
      <c r="T25" s="208">
        <f t="shared" si="17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218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6"/>
        <v>304</v>
      </c>
      <c r="R26" s="23"/>
      <c r="S26" s="33">
        <v>22912</v>
      </c>
      <c r="T26" s="182">
        <f t="shared" si="17"/>
        <v>-1</v>
      </c>
      <c r="U26" s="34">
        <v>2709</v>
      </c>
    </row>
    <row r="27" spans="1:21" ht="15.75" customHeight="1">
      <c r="A27" s="25"/>
      <c r="B27" s="304"/>
      <c r="C27" s="32" t="s">
        <v>217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6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57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6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6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463" t="s">
        <v>82</v>
      </c>
      <c r="C30" s="464"/>
      <c r="D30" s="42"/>
      <c r="E30" s="43">
        <f t="shared" ref="E30:P30" si="18">SUM(E21:E29)</f>
        <v>7675</v>
      </c>
      <c r="F30" s="43">
        <f t="shared" si="18"/>
        <v>7070</v>
      </c>
      <c r="G30" s="43">
        <f t="shared" si="18"/>
        <v>9243</v>
      </c>
      <c r="H30" s="43">
        <f t="shared" si="18"/>
        <v>8124</v>
      </c>
      <c r="I30" s="43">
        <f t="shared" si="18"/>
        <v>9709</v>
      </c>
      <c r="J30" s="43">
        <f t="shared" si="18"/>
        <v>9684</v>
      </c>
      <c r="K30" s="43">
        <f t="shared" si="18"/>
        <v>9823</v>
      </c>
      <c r="L30" s="43">
        <f t="shared" si="18"/>
        <v>9055</v>
      </c>
      <c r="M30" s="43">
        <f t="shared" si="18"/>
        <v>7689</v>
      </c>
      <c r="N30" s="43">
        <f t="shared" si="18"/>
        <v>10082</v>
      </c>
      <c r="O30" s="43">
        <f t="shared" si="18"/>
        <v>10330</v>
      </c>
      <c r="P30" s="43">
        <f t="shared" si="18"/>
        <v>10656</v>
      </c>
      <c r="Q30" s="44">
        <f>SUM(E30:P30)</f>
        <v>109140</v>
      </c>
      <c r="R30" s="45"/>
      <c r="S30" s="43">
        <f t="shared" ref="S30" si="19">SUM(S21:S29)</f>
        <v>106677</v>
      </c>
      <c r="T30" s="183">
        <f>P30/S30-1</f>
        <v>-0.90010967687505272</v>
      </c>
      <c r="U30" s="44">
        <f t="shared" ref="U30" si="20"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471" t="s">
        <v>45</v>
      </c>
      <c r="B32" s="472"/>
      <c r="C32" s="473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216</v>
      </c>
      <c r="T32" s="13" t="s">
        <v>29</v>
      </c>
      <c r="U32" s="13" t="s">
        <v>212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474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21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475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21"/>
        <v>0</v>
      </c>
      <c r="R35" s="23"/>
      <c r="S35" s="28">
        <v>0</v>
      </c>
      <c r="T35" s="181"/>
      <c r="U35" s="29"/>
    </row>
    <row r="36" spans="1:21" ht="15.75" customHeight="1">
      <c r="A36" s="25"/>
      <c r="B36" s="475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21"/>
        <v>0</v>
      </c>
      <c r="R36" s="23"/>
      <c r="S36" s="28">
        <v>0</v>
      </c>
      <c r="T36" s="208"/>
      <c r="U36" s="29"/>
    </row>
    <row r="37" spans="1:21" ht="15.75" customHeight="1">
      <c r="A37" s="25"/>
      <c r="B37" s="475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21"/>
        <v>4430</v>
      </c>
      <c r="R37" s="23"/>
      <c r="S37" s="28">
        <v>5789</v>
      </c>
      <c r="T37" s="181">
        <f t="shared" ref="T37:T39" si="22"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111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21"/>
        <v>14857</v>
      </c>
      <c r="R38" s="23"/>
      <c r="S38" s="28">
        <v>16172</v>
      </c>
      <c r="T38" s="208">
        <f t="shared" si="22"/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21"/>
        <v>4244</v>
      </c>
      <c r="R39" s="23"/>
      <c r="S39" s="33">
        <v>7276</v>
      </c>
      <c r="T39" s="182">
        <f t="shared" si="22"/>
        <v>-0.94433754810335346</v>
      </c>
      <c r="U39" s="34">
        <v>947</v>
      </c>
    </row>
    <row r="40" spans="1:21" ht="15.75" customHeight="1">
      <c r="A40" s="25"/>
      <c r="B40" s="304"/>
      <c r="C40" s="32" t="s">
        <v>217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21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57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21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21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463" t="s">
        <v>98</v>
      </c>
      <c r="C43" s="464"/>
      <c r="D43" s="42"/>
      <c r="E43" s="43">
        <f>SUM(E34:E42)</f>
        <v>2530</v>
      </c>
      <c r="F43" s="43">
        <f t="shared" ref="F43:P43" si="23">SUM(F34:F42)</f>
        <v>2020</v>
      </c>
      <c r="G43" s="43">
        <f t="shared" si="23"/>
        <v>2126</v>
      </c>
      <c r="H43" s="43">
        <f t="shared" si="23"/>
        <v>2806</v>
      </c>
      <c r="I43" s="43">
        <f t="shared" si="23"/>
        <v>3211</v>
      </c>
      <c r="J43" s="43">
        <f t="shared" si="23"/>
        <v>2750</v>
      </c>
      <c r="K43" s="43">
        <f t="shared" si="23"/>
        <v>2805</v>
      </c>
      <c r="L43" s="43">
        <f t="shared" si="23"/>
        <v>2294</v>
      </c>
      <c r="M43" s="43">
        <f t="shared" si="23"/>
        <v>2822</v>
      </c>
      <c r="N43" s="43">
        <f t="shared" si="23"/>
        <v>3270</v>
      </c>
      <c r="O43" s="43">
        <f t="shared" si="23"/>
        <v>2700</v>
      </c>
      <c r="P43" s="43">
        <f t="shared" si="23"/>
        <v>3521</v>
      </c>
      <c r="Q43" s="44">
        <f>SUM(E43:P43)</f>
        <v>32855</v>
      </c>
      <c r="R43" s="45"/>
      <c r="S43" s="43">
        <f t="shared" ref="S43" si="24">SUM(S34:S42)</f>
        <v>37008</v>
      </c>
      <c r="T43" s="183">
        <f>P43/S43-1</f>
        <v>-0.90485840899265024</v>
      </c>
      <c r="U43" s="44">
        <f t="shared" ref="U43" si="25"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454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455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456" t="s">
        <v>96</v>
      </c>
      <c r="C47" s="457"/>
      <c r="D47" s="42"/>
      <c r="E47" s="43">
        <f>E46+E45</f>
        <v>0</v>
      </c>
      <c r="F47" s="43">
        <f t="shared" ref="F47:Q47" si="26">F46+F45</f>
        <v>0</v>
      </c>
      <c r="G47" s="43">
        <f t="shared" si="26"/>
        <v>0</v>
      </c>
      <c r="H47" s="43">
        <f t="shared" si="26"/>
        <v>0</v>
      </c>
      <c r="I47" s="43">
        <f t="shared" si="26"/>
        <v>18</v>
      </c>
      <c r="J47" s="43">
        <f t="shared" si="26"/>
        <v>144</v>
      </c>
      <c r="K47" s="43">
        <f t="shared" si="26"/>
        <v>288</v>
      </c>
      <c r="L47" s="43">
        <f t="shared" si="26"/>
        <v>72</v>
      </c>
      <c r="M47" s="43">
        <f t="shared" si="26"/>
        <v>288</v>
      </c>
      <c r="N47" s="43">
        <f t="shared" si="26"/>
        <v>72</v>
      </c>
      <c r="O47" s="43">
        <f t="shared" si="26"/>
        <v>144</v>
      </c>
      <c r="P47" s="43">
        <f t="shared" si="26"/>
        <v>288</v>
      </c>
      <c r="Q47" s="44">
        <f t="shared" si="26"/>
        <v>1314</v>
      </c>
      <c r="R47" s="45"/>
      <c r="S47" s="43">
        <f t="shared" ref="S47" si="27">S46+S45</f>
        <v>0</v>
      </c>
      <c r="T47" s="183"/>
      <c r="U47" s="44">
        <f t="shared" ref="U47" si="28">U46+U45</f>
        <v>0</v>
      </c>
    </row>
    <row r="48" spans="1:21" ht="15.75" customHeight="1">
      <c r="A48" s="478" t="s">
        <v>97</v>
      </c>
      <c r="B48" s="479"/>
      <c r="C48" s="480"/>
      <c r="D48" s="42"/>
      <c r="E48" s="69">
        <f>E47+E43</f>
        <v>2530</v>
      </c>
      <c r="F48" s="69">
        <f t="shared" ref="F48:Q48" si="29">F47+F43</f>
        <v>2020</v>
      </c>
      <c r="G48" s="69">
        <f t="shared" si="29"/>
        <v>2126</v>
      </c>
      <c r="H48" s="69">
        <f t="shared" si="29"/>
        <v>2806</v>
      </c>
      <c r="I48" s="69">
        <f t="shared" si="29"/>
        <v>3229</v>
      </c>
      <c r="J48" s="69">
        <f t="shared" si="29"/>
        <v>2894</v>
      </c>
      <c r="K48" s="69">
        <f t="shared" si="29"/>
        <v>3093</v>
      </c>
      <c r="L48" s="69">
        <f t="shared" si="29"/>
        <v>2366</v>
      </c>
      <c r="M48" s="69">
        <f t="shared" si="29"/>
        <v>3110</v>
      </c>
      <c r="N48" s="69">
        <f t="shared" si="29"/>
        <v>3342</v>
      </c>
      <c r="O48" s="69">
        <f t="shared" si="29"/>
        <v>2844</v>
      </c>
      <c r="P48" s="69">
        <f t="shared" si="29"/>
        <v>3809</v>
      </c>
      <c r="Q48" s="70">
        <f t="shared" si="29"/>
        <v>34169</v>
      </c>
      <c r="R48" s="45"/>
      <c r="S48" s="69">
        <f t="shared" ref="S48" si="30">S47+S43</f>
        <v>37008</v>
      </c>
      <c r="T48" s="185">
        <f>P48/S48-1</f>
        <v>-0.8970763078253351</v>
      </c>
      <c r="U48" s="70">
        <f t="shared" ref="U48" si="31"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461" t="s">
        <v>206</v>
      </c>
      <c r="B50" s="462"/>
      <c r="C50" s="289" t="s">
        <v>208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210</v>
      </c>
      <c r="C51" s="290" t="s">
        <v>207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209</v>
      </c>
      <c r="E52" s="295">
        <f t="shared" ref="E52:F52" si="32">SUM(E50:E51)</f>
        <v>1135</v>
      </c>
      <c r="F52" s="295">
        <f t="shared" si="32"/>
        <v>1095</v>
      </c>
      <c r="G52" s="295">
        <f>SUM(G50:G51)</f>
        <v>1371</v>
      </c>
      <c r="H52" s="295">
        <f t="shared" ref="H52:Q52" si="33">SUM(H50:H51)</f>
        <v>1448</v>
      </c>
      <c r="I52" s="295">
        <f t="shared" si="33"/>
        <v>1718</v>
      </c>
      <c r="J52" s="295">
        <f t="shared" si="33"/>
        <v>1657</v>
      </c>
      <c r="K52" s="295">
        <f t="shared" si="33"/>
        <v>1640</v>
      </c>
      <c r="L52" s="295">
        <f t="shared" si="33"/>
        <v>1774</v>
      </c>
      <c r="M52" s="295">
        <f t="shared" si="33"/>
        <v>1463</v>
      </c>
      <c r="N52" s="295">
        <f t="shared" si="33"/>
        <v>1651</v>
      </c>
      <c r="O52" s="295">
        <f t="shared" si="33"/>
        <v>1469</v>
      </c>
      <c r="P52" s="295">
        <f t="shared" si="33"/>
        <v>1697</v>
      </c>
      <c r="Q52" s="297">
        <f t="shared" si="33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  <mergeCell ref="B16:C16"/>
    <mergeCell ref="E3:Q3"/>
    <mergeCell ref="S3:U3"/>
    <mergeCell ref="A4:C4"/>
    <mergeCell ref="B6:B9"/>
    <mergeCell ref="B15:C15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65" t="s">
        <v>214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102</v>
      </c>
      <c r="T3" s="469"/>
      <c r="U3" s="470"/>
    </row>
    <row r="4" spans="1:21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212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74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475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475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475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112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58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116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456" t="s">
        <v>95</v>
      </c>
      <c r="C14" s="457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476" t="s">
        <v>81</v>
      </c>
      <c r="C15" s="477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471" t="s">
        <v>39</v>
      </c>
      <c r="B18" s="472"/>
      <c r="C18" s="473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212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74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47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47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475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111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57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116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463" t="s">
        <v>82</v>
      </c>
      <c r="C28" s="464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 t="shared" ref="S28" si="12">SUM(S20:S27)</f>
        <v>103554</v>
      </c>
      <c r="T28" s="183">
        <f t="shared" si="10"/>
        <v>3.0158178341734843E-2</v>
      </c>
      <c r="U28" s="44">
        <f t="shared" ref="U28" si="13"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71" t="s">
        <v>45</v>
      </c>
      <c r="B30" s="472"/>
      <c r="C30" s="473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212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74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4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475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4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475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4"/>
        <v>0</v>
      </c>
      <c r="R34" s="23"/>
      <c r="S34" s="28">
        <f>'2016'!Q34</f>
        <v>5</v>
      </c>
      <c r="T34" s="208">
        <f t="shared" ref="T34:T40" si="15">Q34/S34-1</f>
        <v>-1</v>
      </c>
      <c r="U34" s="29">
        <f>'2015'!Q34</f>
        <v>388</v>
      </c>
    </row>
    <row r="35" spans="1:21" ht="15.75" customHeight="1">
      <c r="A35" s="25"/>
      <c r="B35" s="475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4"/>
        <v>5789</v>
      </c>
      <c r="R35" s="23"/>
      <c r="S35" s="28">
        <f>'2016'!Q35</f>
        <v>5616</v>
      </c>
      <c r="T35" s="181">
        <f t="shared" si="15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111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4"/>
        <v>16172</v>
      </c>
      <c r="R36" s="23"/>
      <c r="S36" s="28">
        <f>'2016'!Q36</f>
        <v>28886</v>
      </c>
      <c r="T36" s="208">
        <f t="shared" si="15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4"/>
        <v>7276</v>
      </c>
      <c r="R37" s="23"/>
      <c r="S37" s="33">
        <f>'2016'!Q37</f>
        <v>8229</v>
      </c>
      <c r="T37" s="182">
        <f t="shared" si="15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57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4"/>
        <v>2951</v>
      </c>
      <c r="R38" s="23"/>
      <c r="S38" s="28">
        <f>'2016'!Q38</f>
        <v>3460</v>
      </c>
      <c r="T38" s="181">
        <f t="shared" si="15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115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4"/>
        <v>1</v>
      </c>
      <c r="R39" s="23"/>
      <c r="S39" s="33">
        <f>'2016'!Q39</f>
        <v>12</v>
      </c>
      <c r="T39" s="300">
        <f t="shared" si="15"/>
        <v>-0.91666666666666663</v>
      </c>
      <c r="U39" s="34">
        <f>'2015'!Q39</f>
        <v>15</v>
      </c>
    </row>
    <row r="40" spans="1:21" ht="15.75" customHeight="1">
      <c r="A40" s="39"/>
      <c r="B40" s="463" t="s">
        <v>98</v>
      </c>
      <c r="C40" s="464"/>
      <c r="D40" s="42"/>
      <c r="E40" s="43">
        <f>SUM(E32:E39)</f>
        <v>3405</v>
      </c>
      <c r="F40" s="43">
        <f t="shared" ref="F40:P40" si="16">SUM(F32:F39)</f>
        <v>2710</v>
      </c>
      <c r="G40" s="43">
        <f t="shared" si="16"/>
        <v>3763</v>
      </c>
      <c r="H40" s="43">
        <f t="shared" si="16"/>
        <v>2725</v>
      </c>
      <c r="I40" s="43">
        <f t="shared" si="16"/>
        <v>2111</v>
      </c>
      <c r="J40" s="43">
        <f t="shared" si="16"/>
        <v>2162</v>
      </c>
      <c r="K40" s="43">
        <f t="shared" si="16"/>
        <v>2755</v>
      </c>
      <c r="L40" s="43">
        <f t="shared" si="16"/>
        <v>3470</v>
      </c>
      <c r="M40" s="43">
        <f t="shared" si="16"/>
        <v>3703</v>
      </c>
      <c r="N40" s="43">
        <f t="shared" si="16"/>
        <v>3330</v>
      </c>
      <c r="O40" s="43">
        <f t="shared" si="16"/>
        <v>3313</v>
      </c>
      <c r="P40" s="43">
        <f t="shared" si="16"/>
        <v>3561</v>
      </c>
      <c r="Q40" s="44">
        <f>SUM(E40:P40)</f>
        <v>37008</v>
      </c>
      <c r="R40" s="45"/>
      <c r="S40" s="43">
        <f t="shared" ref="S40" si="17">SUM(S32:S39)</f>
        <v>52200</v>
      </c>
      <c r="T40" s="183">
        <f t="shared" si="15"/>
        <v>-0.29103448275862065</v>
      </c>
      <c r="U40" s="44">
        <f t="shared" ref="U40" si="18"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54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455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 t="shared" ref="T43:T45" si="19">Q43/S43-1</f>
        <v>-1</v>
      </c>
      <c r="U43" s="23">
        <f>'2015'!Q43</f>
        <v>150</v>
      </c>
    </row>
    <row r="44" spans="1:21" ht="15.75" customHeight="1">
      <c r="A44" s="150"/>
      <c r="B44" s="456" t="s">
        <v>96</v>
      </c>
      <c r="C44" s="457"/>
      <c r="D44" s="42"/>
      <c r="E44" s="43">
        <f>E43+E42</f>
        <v>0</v>
      </c>
      <c r="F44" s="43">
        <f t="shared" ref="F44:Q44" si="20">F43+F42</f>
        <v>0</v>
      </c>
      <c r="G44" s="43">
        <f t="shared" si="20"/>
        <v>0</v>
      </c>
      <c r="H44" s="43">
        <f t="shared" si="20"/>
        <v>0</v>
      </c>
      <c r="I44" s="43">
        <f t="shared" si="20"/>
        <v>0</v>
      </c>
      <c r="J44" s="43">
        <f t="shared" si="20"/>
        <v>0</v>
      </c>
      <c r="K44" s="43">
        <f t="shared" si="20"/>
        <v>0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0</v>
      </c>
      <c r="R44" s="45"/>
      <c r="S44" s="43">
        <f t="shared" ref="S44" si="21">S43+S42</f>
        <v>90</v>
      </c>
      <c r="T44" s="183">
        <f t="shared" si="19"/>
        <v>-1</v>
      </c>
      <c r="U44" s="44">
        <f t="shared" ref="U44" si="22">U43+U42</f>
        <v>223</v>
      </c>
    </row>
    <row r="45" spans="1:21" ht="15.75" customHeight="1">
      <c r="A45" s="478" t="s">
        <v>97</v>
      </c>
      <c r="B45" s="479"/>
      <c r="C45" s="480"/>
      <c r="D45" s="42"/>
      <c r="E45" s="69">
        <f>E44+E40</f>
        <v>3405</v>
      </c>
      <c r="F45" s="69">
        <f t="shared" ref="F45:Q45" si="23">F44+F40</f>
        <v>2710</v>
      </c>
      <c r="G45" s="69">
        <f t="shared" si="23"/>
        <v>3763</v>
      </c>
      <c r="H45" s="69">
        <f t="shared" si="23"/>
        <v>2725</v>
      </c>
      <c r="I45" s="69">
        <f t="shared" si="23"/>
        <v>2111</v>
      </c>
      <c r="J45" s="69">
        <f t="shared" si="23"/>
        <v>2162</v>
      </c>
      <c r="K45" s="69">
        <f t="shared" si="23"/>
        <v>2755</v>
      </c>
      <c r="L45" s="69">
        <f t="shared" si="23"/>
        <v>3470</v>
      </c>
      <c r="M45" s="69">
        <f t="shared" si="23"/>
        <v>3703</v>
      </c>
      <c r="N45" s="69">
        <f t="shared" si="23"/>
        <v>3330</v>
      </c>
      <c r="O45" s="69">
        <f t="shared" si="23"/>
        <v>3313</v>
      </c>
      <c r="P45" s="69">
        <f t="shared" si="23"/>
        <v>3561</v>
      </c>
      <c r="Q45" s="70">
        <f t="shared" si="23"/>
        <v>37008</v>
      </c>
      <c r="R45" s="45"/>
      <c r="S45" s="69">
        <f t="shared" ref="S45" si="24">S44+S40</f>
        <v>52290</v>
      </c>
      <c r="T45" s="185">
        <f t="shared" si="19"/>
        <v>-0.29225473321858864</v>
      </c>
      <c r="U45" s="70">
        <f t="shared" ref="U45" si="25"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461" t="s">
        <v>206</v>
      </c>
      <c r="B47" s="462"/>
      <c r="C47" s="289" t="s">
        <v>208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210</v>
      </c>
      <c r="C48" s="290" t="s">
        <v>207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209</v>
      </c>
      <c r="E49" s="295">
        <f t="shared" ref="E49:F49" si="26">SUM(E47:E48)</f>
        <v>1608</v>
      </c>
      <c r="F49" s="295">
        <f t="shared" si="26"/>
        <v>1950</v>
      </c>
      <c r="G49" s="295">
        <f>SUM(G47:G48)</f>
        <v>2007</v>
      </c>
      <c r="H49" s="295">
        <f t="shared" ref="H49:Q49" si="27">SUM(H47:H48)</f>
        <v>1810</v>
      </c>
      <c r="I49" s="295">
        <f t="shared" si="27"/>
        <v>1714</v>
      </c>
      <c r="J49" s="295">
        <f t="shared" si="27"/>
        <v>1813</v>
      </c>
      <c r="K49" s="295">
        <f t="shared" si="27"/>
        <v>1701</v>
      </c>
      <c r="L49" s="295">
        <f t="shared" si="27"/>
        <v>1298</v>
      </c>
      <c r="M49" s="295">
        <f t="shared" si="27"/>
        <v>1495</v>
      </c>
      <c r="N49" s="295">
        <f t="shared" si="27"/>
        <v>1491</v>
      </c>
      <c r="O49" s="295">
        <f t="shared" si="27"/>
        <v>1376</v>
      </c>
      <c r="P49" s="295">
        <f t="shared" si="27"/>
        <v>1892</v>
      </c>
      <c r="Q49" s="297">
        <f t="shared" si="2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B15:C15"/>
    <mergeCell ref="E3:Q3"/>
    <mergeCell ref="S3:U3"/>
    <mergeCell ref="A4:C4"/>
    <mergeCell ref="B6:B9"/>
    <mergeCell ref="B14:C14"/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65" t="s">
        <v>201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102</v>
      </c>
      <c r="T3" s="469"/>
      <c r="U3" s="470"/>
    </row>
    <row r="4" spans="1:21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74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475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475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475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116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456" t="s">
        <v>95</v>
      </c>
      <c r="C14" s="457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476" t="s">
        <v>81</v>
      </c>
      <c r="C15" s="477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471" t="s">
        <v>39</v>
      </c>
      <c r="B18" s="472"/>
      <c r="C18" s="473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74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47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47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475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116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463" t="s">
        <v>82</v>
      </c>
      <c r="C28" s="464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71" t="s">
        <v>45</v>
      </c>
      <c r="B30" s="472"/>
      <c r="C30" s="473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74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475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475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388</v>
      </c>
      <c r="T34" s="208">
        <f t="shared" ref="T34:T40" si="13">Q34/S34-1</f>
        <v>-0.98711340206185572</v>
      </c>
      <c r="U34" s="29">
        <v>2683</v>
      </c>
    </row>
    <row r="35" spans="1:21" ht="15.75" customHeight="1">
      <c r="A35" s="25"/>
      <c r="B35" s="475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9421</v>
      </c>
      <c r="T35" s="181">
        <f t="shared" si="13"/>
        <v>-0.40388493790468105</v>
      </c>
      <c r="U35" s="29">
        <v>37863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18672</v>
      </c>
      <c r="T36" s="208">
        <f t="shared" si="13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8399</v>
      </c>
      <c r="T37" s="182">
        <f t="shared" si="13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3622</v>
      </c>
      <c r="T38" s="181">
        <f t="shared" si="13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115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>
        <v>15</v>
      </c>
      <c r="T39" s="300">
        <f t="shared" si="13"/>
        <v>-0.19999999999999996</v>
      </c>
      <c r="U39" s="34">
        <v>38</v>
      </c>
    </row>
    <row r="40" spans="1:21" ht="15.75" customHeight="1">
      <c r="A40" s="39"/>
      <c r="B40" s="463" t="s">
        <v>98</v>
      </c>
      <c r="C40" s="464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44877</v>
      </c>
      <c r="T40" s="183">
        <f t="shared" si="13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54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 t="shared" ref="T42:T45" si="16">Q42/S42-1</f>
        <v>-1</v>
      </c>
      <c r="U42" s="173">
        <v>1014</v>
      </c>
    </row>
    <row r="43" spans="1:21" ht="15.75" customHeight="1">
      <c r="A43" s="204"/>
      <c r="B43" s="455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 t="shared" si="16"/>
        <v>-0.4</v>
      </c>
      <c r="U43" s="207">
        <v>150</v>
      </c>
    </row>
    <row r="44" spans="1:21" ht="15.75" customHeight="1">
      <c r="A44" s="150"/>
      <c r="B44" s="456" t="s">
        <v>96</v>
      </c>
      <c r="C44" s="457"/>
      <c r="D44" s="42"/>
      <c r="E44" s="43">
        <f>E43+E42</f>
        <v>0</v>
      </c>
      <c r="F44" s="43">
        <f t="shared" ref="F44:Q44" si="17">F43+F42</f>
        <v>0</v>
      </c>
      <c r="G44" s="43">
        <f t="shared" si="17"/>
        <v>0</v>
      </c>
      <c r="H44" s="43">
        <f t="shared" si="17"/>
        <v>0</v>
      </c>
      <c r="I44" s="43">
        <f t="shared" si="17"/>
        <v>0</v>
      </c>
      <c r="J44" s="43">
        <f t="shared" si="17"/>
        <v>90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4">
        <f t="shared" si="17"/>
        <v>90</v>
      </c>
      <c r="R44" s="45"/>
      <c r="S44" s="43">
        <f t="shared" ref="S44" si="18">S43+S42</f>
        <v>223</v>
      </c>
      <c r="T44" s="183">
        <f t="shared" si="16"/>
        <v>-0.5964125560538116</v>
      </c>
      <c r="U44" s="44">
        <f>U43+U42</f>
        <v>1164</v>
      </c>
    </row>
    <row r="45" spans="1:21" ht="15.75" customHeight="1">
      <c r="A45" s="478" t="s">
        <v>97</v>
      </c>
      <c r="B45" s="479"/>
      <c r="C45" s="480"/>
      <c r="D45" s="42"/>
      <c r="E45" s="69">
        <f>E44+E40</f>
        <v>3511</v>
      </c>
      <c r="F45" s="69">
        <f t="shared" ref="F45:Q45" si="19">F44+F40</f>
        <v>3592</v>
      </c>
      <c r="G45" s="69">
        <f t="shared" si="19"/>
        <v>3941</v>
      </c>
      <c r="H45" s="69">
        <f t="shared" si="19"/>
        <v>4329</v>
      </c>
      <c r="I45" s="69">
        <f t="shared" si="19"/>
        <v>4091</v>
      </c>
      <c r="J45" s="69">
        <f t="shared" si="19"/>
        <v>4417</v>
      </c>
      <c r="K45" s="69">
        <f t="shared" si="19"/>
        <v>5238</v>
      </c>
      <c r="L45" s="69">
        <f t="shared" si="19"/>
        <v>4502</v>
      </c>
      <c r="M45" s="69">
        <f t="shared" si="19"/>
        <v>4133</v>
      </c>
      <c r="N45" s="69">
        <f t="shared" si="19"/>
        <v>4278</v>
      </c>
      <c r="O45" s="69">
        <f t="shared" si="19"/>
        <v>4253</v>
      </c>
      <c r="P45" s="69">
        <f t="shared" si="19"/>
        <v>6005</v>
      </c>
      <c r="Q45" s="70">
        <f t="shared" si="19"/>
        <v>52290</v>
      </c>
      <c r="R45" s="45"/>
      <c r="S45" s="69">
        <f t="shared" ref="S45" si="20">S44+S40</f>
        <v>45100</v>
      </c>
      <c r="T45" s="185">
        <f t="shared" si="16"/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461" t="s">
        <v>206</v>
      </c>
      <c r="B47" s="462"/>
      <c r="C47" s="289" t="s">
        <v>208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210</v>
      </c>
      <c r="C48" s="290" t="s">
        <v>207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209</v>
      </c>
      <c r="E49" s="295"/>
      <c r="F49" s="298"/>
      <c r="G49" s="296">
        <f>SUM(G47:G48)</f>
        <v>2588</v>
      </c>
      <c r="H49" s="296">
        <f t="shared" ref="H49:Q49" si="21">SUM(H47:H48)</f>
        <v>2994</v>
      </c>
      <c r="I49" s="296">
        <f t="shared" si="21"/>
        <v>3053</v>
      </c>
      <c r="J49" s="296">
        <f t="shared" si="21"/>
        <v>2797</v>
      </c>
      <c r="K49" s="296">
        <f t="shared" si="21"/>
        <v>2511</v>
      </c>
      <c r="L49" s="296">
        <f t="shared" si="21"/>
        <v>2277</v>
      </c>
      <c r="M49" s="297">
        <f t="shared" si="21"/>
        <v>1872</v>
      </c>
      <c r="N49" s="297">
        <f t="shared" si="21"/>
        <v>2538</v>
      </c>
      <c r="O49" s="297">
        <f t="shared" si="21"/>
        <v>2182</v>
      </c>
      <c r="P49" s="297">
        <f t="shared" si="21"/>
        <v>2525</v>
      </c>
      <c r="Q49" s="297">
        <f t="shared" si="21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65" t="s">
        <v>114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102</v>
      </c>
      <c r="T3" s="469"/>
      <c r="U3" s="470"/>
    </row>
    <row r="4" spans="1:21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203</v>
      </c>
      <c r="T4" s="13" t="s">
        <v>29</v>
      </c>
      <c r="U4" s="13" t="s">
        <v>213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74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475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475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475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116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456" t="s">
        <v>95</v>
      </c>
      <c r="C14" s="457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476" t="s">
        <v>81</v>
      </c>
      <c r="C15" s="477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471" t="s">
        <v>39</v>
      </c>
      <c r="B18" s="472"/>
      <c r="C18" s="473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203</v>
      </c>
      <c r="T18" s="13" t="s">
        <v>29</v>
      </c>
      <c r="U18" s="13" t="s">
        <v>213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74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47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47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475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116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463" t="s">
        <v>82</v>
      </c>
      <c r="C28" s="464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71" t="s">
        <v>45</v>
      </c>
      <c r="B30" s="472"/>
      <c r="C30" s="473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203</v>
      </c>
      <c r="T30" s="13" t="s">
        <v>29</v>
      </c>
      <c r="U30" s="13" t="s">
        <v>213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74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475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475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475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115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463" t="s">
        <v>98</v>
      </c>
      <c r="C40" s="464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54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455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456" t="s">
        <v>96</v>
      </c>
      <c r="C44" s="457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478" t="s">
        <v>97</v>
      </c>
      <c r="B45" s="479"/>
      <c r="C45" s="480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65" t="s">
        <v>109</v>
      </c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9"/>
      <c r="S3" s="468" t="s">
        <v>102</v>
      </c>
      <c r="T3" s="469"/>
      <c r="U3" s="470"/>
    </row>
    <row r="4" spans="1:21" ht="16.5">
      <c r="A4" s="471" t="s">
        <v>16</v>
      </c>
      <c r="B4" s="472"/>
      <c r="C4" s="473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74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475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475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475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481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482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456" t="s">
        <v>95</v>
      </c>
      <c r="C14" s="457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476" t="s">
        <v>81</v>
      </c>
      <c r="C15" s="477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471" t="s">
        <v>39</v>
      </c>
      <c r="B18" s="472"/>
      <c r="C18" s="473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74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47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47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475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481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482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463" t="s">
        <v>82</v>
      </c>
      <c r="C28" s="464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71" t="s">
        <v>45</v>
      </c>
      <c r="B30" s="472"/>
      <c r="C30" s="473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74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475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475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475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463" t="s">
        <v>98</v>
      </c>
      <c r="C39" s="464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454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455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456" t="s">
        <v>96</v>
      </c>
      <c r="C43" s="457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479" t="s">
        <v>97</v>
      </c>
      <c r="B44" s="479"/>
      <c r="C44" s="480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13</vt:i4>
      </vt:variant>
    </vt:vector>
  </HeadingPairs>
  <TitlesOfParts>
    <vt:vector size="27" baseType="lpstr">
      <vt:lpstr>Cover</vt:lpstr>
      <vt:lpstr>Total Sales Vol. 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Cover!Print_Area</vt:lpstr>
      <vt:lpstr>'Total Sales Vol. 2021'!Print_Area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M&amp;A추진팀</cp:lastModifiedBy>
  <cp:lastPrinted>2021-08-27T01:55:31Z</cp:lastPrinted>
  <dcterms:created xsi:type="dcterms:W3CDTF">2011-07-04T02:47:06Z</dcterms:created>
  <dcterms:modified xsi:type="dcterms:W3CDTF">2022-01-05T21:58:52Z</dcterms:modified>
</cp:coreProperties>
</file>